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6380" windowHeight="8190" tabRatio="500" activeTab="0"/>
  </bookViews>
  <sheets>
    <sheet name="pdf" sheetId="1" r:id="rId1"/>
    <sheet name="50Ž" sheetId="2" r:id="rId2"/>
    <sheet name="50M" sheetId="3" r:id="rId3"/>
    <sheet name="800Ž" sheetId="4" r:id="rId4"/>
    <sheet name="800M" sheetId="5" r:id="rId5"/>
    <sheet name="100Ž" sheetId="6" r:id="rId6"/>
    <sheet name="100M" sheetId="7" r:id="rId7"/>
    <sheet name="sh-Ž" sheetId="8" r:id="rId8"/>
    <sheet name="sh-M" sheetId="9" r:id="rId9"/>
    <sheet name="b-Ž" sheetId="10" r:id="rId10"/>
    <sheet name="b-M" sheetId="11" r:id="rId11"/>
    <sheet name="sk-Ž" sheetId="12" r:id="rId12"/>
    <sheet name="sk-M" sheetId="13" r:id="rId13"/>
    <sheet name="hod-Ž" sheetId="14" r:id="rId14"/>
    <sheet name="hod-M" sheetId="15" r:id="rId15"/>
    <sheet name="pobyblivost" sheetId="16" r:id="rId16"/>
    <sheet name="KOMPLET" sheetId="17" r:id="rId17"/>
    <sheet name="Ženy" sheetId="18" r:id="rId18"/>
  </sheets>
  <definedNames/>
  <calcPr fullCalcOnLoad="1"/>
</workbook>
</file>

<file path=xl/sharedStrings.xml><?xml version="1.0" encoding="utf-8"?>
<sst xmlns="http://schemas.openxmlformats.org/spreadsheetml/2006/main" count="1058" uniqueCount="147">
  <si>
    <t>body / ročník</t>
  </si>
  <si>
    <t>body SCM</t>
  </si>
  <si>
    <t>body pohyblivost</t>
  </si>
  <si>
    <t>Jméno</t>
  </si>
  <si>
    <t>50m</t>
  </si>
  <si>
    <t>body</t>
  </si>
  <si>
    <t>800m</t>
  </si>
  <si>
    <t>100m</t>
  </si>
  <si>
    <t>shyby</t>
  </si>
  <si>
    <t>bench</t>
  </si>
  <si>
    <t>skok</t>
  </si>
  <si>
    <t>hod</t>
  </si>
  <si>
    <t>pohyblivost</t>
  </si>
  <si>
    <t>celkem</t>
  </si>
  <si>
    <t>Humhalová Lucie 06</t>
  </si>
  <si>
    <t>USK</t>
  </si>
  <si>
    <t>Kočandrlová Johana 06</t>
  </si>
  <si>
    <t>SPA</t>
  </si>
  <si>
    <t>Kočandrlová Nella 06</t>
  </si>
  <si>
    <t>Kodetová Tereza 06</t>
  </si>
  <si>
    <t>PPL</t>
  </si>
  <si>
    <t>Neužilová Jitka 06</t>
  </si>
  <si>
    <t>Redondo Florencia Susana 06</t>
  </si>
  <si>
    <t>STE</t>
  </si>
  <si>
    <t>Vaculíková Vendula 06</t>
  </si>
  <si>
    <t>Voříšková Karolína 06</t>
  </si>
  <si>
    <t>VPL</t>
  </si>
  <si>
    <t>Palashavets Sofya 06</t>
  </si>
  <si>
    <t>LSB</t>
  </si>
  <si>
    <t>Šímová Kamila 06</t>
  </si>
  <si>
    <t>ZVS</t>
  </si>
  <si>
    <t>Činovcová Lucie 07</t>
  </si>
  <si>
    <t>Hanušová Zuzana 07</t>
  </si>
  <si>
    <t>MOD</t>
  </si>
  <si>
    <t>Veselá Hana 07</t>
  </si>
  <si>
    <t>NYM</t>
  </si>
  <si>
    <t>Zendulková Klára 07</t>
  </si>
  <si>
    <t>KOJ</t>
  </si>
  <si>
    <t>Fischerová Simona 08</t>
  </si>
  <si>
    <t xml:space="preserve">Janotová Barbora 08 </t>
  </si>
  <si>
    <t>ZBR</t>
  </si>
  <si>
    <t>Mensová Hana 08</t>
  </si>
  <si>
    <t>Pospíšilová Rozárie 08</t>
  </si>
  <si>
    <t>KVS</t>
  </si>
  <si>
    <t>Šárová Karolína 08</t>
  </si>
  <si>
    <t>UNL</t>
  </si>
  <si>
    <t>Uhrová Karolína 08</t>
  </si>
  <si>
    <t>Bílková Michaela 08</t>
  </si>
  <si>
    <t>PRV</t>
  </si>
  <si>
    <t>Jančová Tereza Marie 08</t>
  </si>
  <si>
    <t>ONV</t>
  </si>
  <si>
    <t>Jiskrová Tereza 08</t>
  </si>
  <si>
    <t>Kupcová Kristýna 08</t>
  </si>
  <si>
    <t>Wertheimová Ema 08</t>
  </si>
  <si>
    <t xml:space="preserve">Fialová Markéta </t>
  </si>
  <si>
    <t>CHE</t>
  </si>
  <si>
    <t>Fibigrová Ema 09</t>
  </si>
  <si>
    <t>Kačenová Magdaléna 09</t>
  </si>
  <si>
    <t>Kůsová Barbora 09</t>
  </si>
  <si>
    <t>SED</t>
  </si>
  <si>
    <t>Průšová Jůlie</t>
  </si>
  <si>
    <t>CHO</t>
  </si>
  <si>
    <t>Rochová Matylda 09</t>
  </si>
  <si>
    <t>Sýkorová Linda 09</t>
  </si>
  <si>
    <t>Pěkná Laura 09</t>
  </si>
  <si>
    <t>Sklenářová Anna 09</t>
  </si>
  <si>
    <t>Źalkovská Barbora 09</t>
  </si>
  <si>
    <t>Dvořák Brutus 06</t>
  </si>
  <si>
    <t>Florián Jindřich 06</t>
  </si>
  <si>
    <t>Hruška Šimon 06</t>
  </si>
  <si>
    <t>Valla Jakub 06</t>
  </si>
  <si>
    <t>Vísner Ondřej 06</t>
  </si>
  <si>
    <t>Kocman Anthony 06</t>
  </si>
  <si>
    <t>HRA</t>
  </si>
  <si>
    <t>Král Jakub 06</t>
  </si>
  <si>
    <t>Michajlík Filip 06</t>
  </si>
  <si>
    <t>Neradil Ondřej 06</t>
  </si>
  <si>
    <t>Pinkas Šimon 06</t>
  </si>
  <si>
    <t>Suchý Matěj 06</t>
  </si>
  <si>
    <t>SEZ</t>
  </si>
  <si>
    <t>Kerner Kryštof 07</t>
  </si>
  <si>
    <t>Kuncl Marek 07</t>
  </si>
  <si>
    <t>Lovíšek Adam 07</t>
  </si>
  <si>
    <t>Novák Jonáš 07</t>
  </si>
  <si>
    <t>Nykl Marek 07</t>
  </si>
  <si>
    <t>Šindel Jakub 07</t>
  </si>
  <si>
    <t>Tichý Matyáš 07</t>
  </si>
  <si>
    <t>Hirsch Robin 07</t>
  </si>
  <si>
    <t>Janeček Patrik 07</t>
  </si>
  <si>
    <t>Kapoun Tomáš 07</t>
  </si>
  <si>
    <t>Koula Adam 07</t>
  </si>
  <si>
    <t>Nováček Martin 07</t>
  </si>
  <si>
    <t>TYN</t>
  </si>
  <si>
    <t>Příkopa Vít 07</t>
  </si>
  <si>
    <t>Škrob Marek 07</t>
  </si>
  <si>
    <t>Valenta Štěpán 07</t>
  </si>
  <si>
    <t>Bartek Vít 08</t>
  </si>
  <si>
    <t>Král Oliver 08</t>
  </si>
  <si>
    <t>SOP</t>
  </si>
  <si>
    <t>Martynenko Danilo 8</t>
  </si>
  <si>
    <t>ZNO</t>
  </si>
  <si>
    <t>Řezníček Jakub 08</t>
  </si>
  <si>
    <t>Řezníček Šimon 08</t>
  </si>
  <si>
    <t>KAD</t>
  </si>
  <si>
    <t>Žaba Daniel</t>
  </si>
  <si>
    <t>SHK</t>
  </si>
  <si>
    <t>AL-robai Hani 08</t>
  </si>
  <si>
    <t>Faltus Tomáš 08</t>
  </si>
  <si>
    <t>ZAM</t>
  </si>
  <si>
    <t>Hojný Václav 08</t>
  </si>
  <si>
    <t>CER</t>
  </si>
  <si>
    <t>Hronek Mikuláš 08</t>
  </si>
  <si>
    <t>PDM</t>
  </si>
  <si>
    <t>Kraus Jan 08</t>
  </si>
  <si>
    <t>Procházka Ondřej 08</t>
  </si>
  <si>
    <t>Žirovnický Jan 08</t>
  </si>
  <si>
    <t>Borecký Tadeáš 09</t>
  </si>
  <si>
    <t>Čermák Jakub 09</t>
  </si>
  <si>
    <t>LOB</t>
  </si>
  <si>
    <t>Fiala Matyáš</t>
  </si>
  <si>
    <t>Kučera Radek 09</t>
  </si>
  <si>
    <t>Nikl Adam</t>
  </si>
  <si>
    <t>LIB</t>
  </si>
  <si>
    <t>Suk David 09</t>
  </si>
  <si>
    <t>Granát Jonáš 09</t>
  </si>
  <si>
    <t>POD</t>
  </si>
  <si>
    <t>Klouda Matyáš 09</t>
  </si>
  <si>
    <t>Martínek Daniel 09</t>
  </si>
  <si>
    <t>Mohaupt Matyáš 09</t>
  </si>
  <si>
    <t>Němeček Martin 09</t>
  </si>
  <si>
    <t>Pokorný Čestmír 09</t>
  </si>
  <si>
    <t>Rolenc Václav 09</t>
  </si>
  <si>
    <t>Schorný František 09</t>
  </si>
  <si>
    <t>Šrámek Oscar 09</t>
  </si>
  <si>
    <t>Uher Josef 09</t>
  </si>
  <si>
    <t>OLO</t>
  </si>
  <si>
    <t>Uvíra Jiří 09</t>
  </si>
  <si>
    <t>Vičar Josef 09</t>
  </si>
  <si>
    <t>chlapci nar. 2006</t>
  </si>
  <si>
    <t>chlapci nar. 2007</t>
  </si>
  <si>
    <t>chlapci nar. 2008</t>
  </si>
  <si>
    <t>chlapci nar. 2009</t>
  </si>
  <si>
    <t>klub</t>
  </si>
  <si>
    <t>dívky nar. 2006</t>
  </si>
  <si>
    <t>dívky nar. 2007</t>
  </si>
  <si>
    <t>dívky nar. 2008</t>
  </si>
  <si>
    <t>dívky nar. 2009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</si>
</sst>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mm:ss.0;@"/>
    <numFmt numFmtId="167" formatCode="0.0"/>
    <numFmt numFmtId="168" formatCode="h:mm:ss;@"/>
    <numFmt numFmtId="169" formatCode="0.000"/>
    <numFmt numFmtId="170" formatCode="[$-405]dddd\ d\.\ mmmm\ yyyy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7" fontId="0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47" fontId="0" fillId="0" borderId="0" xfId="0" applyNumberFormat="1" applyAlignment="1">
      <alignment/>
    </xf>
    <xf numFmtId="167" fontId="0" fillId="0" borderId="0" xfId="0" applyNumberFormat="1" applyFont="1" applyFill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67" fontId="2" fillId="0" borderId="18" xfId="0" applyNumberFormat="1" applyFont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67" fontId="2" fillId="0" borderId="19" xfId="0" applyNumberFormat="1" applyFont="1" applyFill="1" applyBorder="1" applyAlignment="1">
      <alignment horizontal="center"/>
    </xf>
    <xf numFmtId="47" fontId="1" fillId="0" borderId="0" xfId="0" applyNumberFormat="1" applyFont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47" fontId="0" fillId="0" borderId="19" xfId="0" applyNumberForma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/>
    </xf>
    <xf numFmtId="167" fontId="0" fillId="0" borderId="19" xfId="0" applyNumberFormat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47" fontId="0" fillId="0" borderId="28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7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167" fontId="0" fillId="0" borderId="43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47" fontId="0" fillId="0" borderId="44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67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47" fontId="0" fillId="0" borderId="39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42" xfId="0" applyBorder="1" applyAlignment="1">
      <alignment/>
    </xf>
    <xf numFmtId="0" fontId="0" fillId="0" borderId="49" xfId="0" applyFill="1" applyBorder="1" applyAlignment="1">
      <alignment/>
    </xf>
    <xf numFmtId="47" fontId="0" fillId="0" borderId="51" xfId="0" applyNumberFormat="1" applyBorder="1" applyAlignment="1">
      <alignment horizontal="center"/>
    </xf>
    <xf numFmtId="0" fontId="0" fillId="0" borderId="58" xfId="0" applyBorder="1" applyAlignment="1">
      <alignment/>
    </xf>
    <xf numFmtId="0" fontId="0" fillId="0" borderId="53" xfId="0" applyBorder="1" applyAlignment="1">
      <alignment horizontal="center"/>
    </xf>
    <xf numFmtId="167" fontId="0" fillId="0" borderId="54" xfId="0" applyNumberFormat="1" applyBorder="1" applyAlignment="1">
      <alignment horizontal="center"/>
    </xf>
    <xf numFmtId="47" fontId="0" fillId="0" borderId="56" xfId="0" applyNumberFormat="1" applyBorder="1" applyAlignment="1">
      <alignment horizontal="center"/>
    </xf>
    <xf numFmtId="47" fontId="0" fillId="0" borderId="54" xfId="0" applyNumberForma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7" fontId="0" fillId="0" borderId="47" xfId="0" applyNumberFormat="1" applyBorder="1" applyAlignment="1">
      <alignment horizontal="center"/>
    </xf>
    <xf numFmtId="47" fontId="0" fillId="0" borderId="47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0" fontId="0" fillId="0" borderId="59" xfId="0" applyFon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1" fontId="0" fillId="0" borderId="63" xfId="0" applyNumberFormat="1" applyBorder="1" applyAlignment="1">
      <alignment horizontal="center"/>
    </xf>
    <xf numFmtId="1" fontId="0" fillId="33" borderId="59" xfId="0" applyNumberFormat="1" applyFill="1" applyBorder="1" applyAlignment="1">
      <alignment horizontal="center"/>
    </xf>
    <xf numFmtId="1" fontId="0" fillId="33" borderId="60" xfId="0" applyNumberFormat="1" applyFill="1" applyBorder="1" applyAlignment="1">
      <alignment horizontal="center"/>
    </xf>
    <xf numFmtId="1" fontId="0" fillId="33" borderId="61" xfId="0" applyNumberForma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54" xfId="0" applyBorder="1" applyAlignment="1">
      <alignment/>
    </xf>
    <xf numFmtId="0" fontId="0" fillId="0" borderId="65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0" xfId="0" applyFill="1" applyBorder="1" applyAlignment="1">
      <alignment/>
    </xf>
    <xf numFmtId="1" fontId="0" fillId="0" borderId="56" xfId="0" applyNumberFormat="1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 horizontal="center"/>
    </xf>
    <xf numFmtId="167" fontId="0" fillId="0" borderId="70" xfId="0" applyNumberFormat="1" applyBorder="1" applyAlignment="1">
      <alignment horizontal="center"/>
    </xf>
    <xf numFmtId="0" fontId="0" fillId="0" borderId="71" xfId="0" applyBorder="1" applyAlignment="1">
      <alignment horizontal="center"/>
    </xf>
    <xf numFmtId="47" fontId="0" fillId="0" borderId="72" xfId="0" applyNumberFormat="1" applyBorder="1" applyAlignment="1">
      <alignment horizontal="center"/>
    </xf>
    <xf numFmtId="0" fontId="0" fillId="0" borderId="73" xfId="0" applyBorder="1" applyAlignment="1">
      <alignment horizontal="center"/>
    </xf>
    <xf numFmtId="47" fontId="0" fillId="0" borderId="70" xfId="0" applyNumberFormat="1" applyBorder="1" applyAlignment="1">
      <alignment horizontal="center"/>
    </xf>
    <xf numFmtId="1" fontId="0" fillId="0" borderId="71" xfId="0" applyNumberFormat="1" applyBorder="1" applyAlignment="1">
      <alignment horizontal="center"/>
    </xf>
    <xf numFmtId="0" fontId="0" fillId="0" borderId="72" xfId="0" applyBorder="1" applyAlignment="1">
      <alignment horizontal="center"/>
    </xf>
    <xf numFmtId="1" fontId="0" fillId="0" borderId="73" xfId="0" applyNumberFormat="1" applyBorder="1" applyAlignment="1">
      <alignment horizontal="center"/>
    </xf>
    <xf numFmtId="0" fontId="0" fillId="0" borderId="70" xfId="0" applyBorder="1" applyAlignment="1">
      <alignment horizontal="center"/>
    </xf>
    <xf numFmtId="1" fontId="0" fillId="0" borderId="72" xfId="0" applyNumberFormat="1" applyBorder="1" applyAlignment="1">
      <alignment horizontal="center"/>
    </xf>
    <xf numFmtId="1" fontId="0" fillId="33" borderId="74" xfId="0" applyNumberForma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75" xfId="0" applyBorder="1" applyAlignment="1">
      <alignment horizontal="center"/>
    </xf>
    <xf numFmtId="0" fontId="0" fillId="0" borderId="55" xfId="0" applyBorder="1" applyAlignment="1">
      <alignment/>
    </xf>
    <xf numFmtId="47" fontId="0" fillId="0" borderId="43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76" xfId="0" applyBorder="1" applyAlignment="1">
      <alignment/>
    </xf>
    <xf numFmtId="1" fontId="0" fillId="0" borderId="44" xfId="0" applyNumberForma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29" xfId="0" applyFill="1" applyBorder="1" applyAlignment="1">
      <alignment horizontal="center"/>
    </xf>
    <xf numFmtId="47" fontId="0" fillId="0" borderId="33" xfId="0" applyNumberFormat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64" xfId="0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33" borderId="29" xfId="0" applyNumberFormat="1" applyFill="1" applyBorder="1" applyAlignment="1">
      <alignment horizontal="center"/>
    </xf>
    <xf numFmtId="1" fontId="0" fillId="33" borderId="30" xfId="0" applyNumberFormat="1" applyFill="1" applyBorder="1" applyAlignment="1">
      <alignment horizontal="center"/>
    </xf>
    <xf numFmtId="1" fontId="0" fillId="33" borderId="32" xfId="0" applyNumberFormat="1" applyFill="1" applyBorder="1" applyAlignment="1">
      <alignment horizontal="center"/>
    </xf>
    <xf numFmtId="1" fontId="0" fillId="33" borderId="69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29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20.57421875" style="0" customWidth="1"/>
    <col min="2" max="3" width="5.57421875" style="0" customWidth="1"/>
    <col min="4" max="4" width="5.8515625" style="0" customWidth="1"/>
    <col min="5" max="5" width="7.28125" style="0" customWidth="1"/>
    <col min="6" max="6" width="5.8515625" style="0" customWidth="1"/>
    <col min="7" max="7" width="7.28125" style="0" customWidth="1"/>
    <col min="8" max="8" width="5.8515625" style="0" customWidth="1"/>
    <col min="9" max="9" width="6.00390625" style="0" customWidth="1"/>
    <col min="10" max="16" width="5.8515625" style="0" customWidth="1"/>
    <col min="17" max="17" width="9.57421875" style="0" customWidth="1"/>
    <col min="18" max="18" width="5.8515625" style="0" customWidth="1"/>
    <col min="19" max="19" width="6.8515625" style="0" customWidth="1"/>
  </cols>
  <sheetData>
    <row r="1" ht="13.5" customHeight="1" thickBot="1">
      <c r="A1" s="1" t="s">
        <v>138</v>
      </c>
    </row>
    <row r="2" spans="1:19" ht="13.5" customHeight="1">
      <c r="A2" s="86" t="s">
        <v>3</v>
      </c>
      <c r="B2" s="51" t="s">
        <v>142</v>
      </c>
      <c r="C2" s="87" t="s">
        <v>4</v>
      </c>
      <c r="D2" s="88" t="s">
        <v>5</v>
      </c>
      <c r="E2" s="59" t="s">
        <v>6</v>
      </c>
      <c r="F2" s="60" t="s">
        <v>5</v>
      </c>
      <c r="G2" s="87" t="s">
        <v>7</v>
      </c>
      <c r="H2" s="88" t="s">
        <v>5</v>
      </c>
      <c r="I2" s="69" t="s">
        <v>8</v>
      </c>
      <c r="J2" s="70" t="s">
        <v>5</v>
      </c>
      <c r="K2" s="89" t="s">
        <v>9</v>
      </c>
      <c r="L2" s="90" t="s">
        <v>5</v>
      </c>
      <c r="M2" s="69" t="s">
        <v>10</v>
      </c>
      <c r="N2" s="70" t="s">
        <v>5</v>
      </c>
      <c r="O2" s="89" t="s">
        <v>11</v>
      </c>
      <c r="P2" s="90" t="s">
        <v>5</v>
      </c>
      <c r="Q2" s="69" t="s">
        <v>12</v>
      </c>
      <c r="R2" s="70" t="s">
        <v>5</v>
      </c>
      <c r="S2" s="51" t="s">
        <v>13</v>
      </c>
    </row>
    <row r="3" spans="1:19" ht="13.5" customHeight="1">
      <c r="A3" s="91" t="s">
        <v>70</v>
      </c>
      <c r="B3" s="52" t="s">
        <v>17</v>
      </c>
      <c r="C3" s="50">
        <v>6.9</v>
      </c>
      <c r="D3" s="57">
        <v>21</v>
      </c>
      <c r="E3" s="61">
        <v>0.001513888888888889</v>
      </c>
      <c r="F3" s="62">
        <v>56</v>
      </c>
      <c r="G3" s="58">
        <v>0.0008217592592592592</v>
      </c>
      <c r="H3" s="57">
        <v>41</v>
      </c>
      <c r="I3" s="63">
        <v>11</v>
      </c>
      <c r="J3" s="71">
        <v>35</v>
      </c>
      <c r="K3" s="49">
        <v>14</v>
      </c>
      <c r="L3" s="68">
        <v>32.199999999999996</v>
      </c>
      <c r="M3" s="74">
        <v>265</v>
      </c>
      <c r="N3" s="71">
        <v>20</v>
      </c>
      <c r="O3" s="49">
        <v>710</v>
      </c>
      <c r="P3" s="68">
        <v>27</v>
      </c>
      <c r="Q3" s="63">
        <v>6</v>
      </c>
      <c r="R3" s="71">
        <v>25</v>
      </c>
      <c r="S3" s="176">
        <v>257.2</v>
      </c>
    </row>
    <row r="4" spans="1:19" ht="13.5" customHeight="1">
      <c r="A4" s="91" t="s">
        <v>71</v>
      </c>
      <c r="B4" s="52" t="s">
        <v>20</v>
      </c>
      <c r="C4" s="50">
        <v>6.6</v>
      </c>
      <c r="D4" s="57">
        <v>24</v>
      </c>
      <c r="E4" s="61">
        <v>0.001582175925925926</v>
      </c>
      <c r="F4" s="62">
        <v>48</v>
      </c>
      <c r="G4" s="58">
        <v>0.0008981481481481482</v>
      </c>
      <c r="H4" s="57">
        <v>20</v>
      </c>
      <c r="I4" s="63">
        <v>12</v>
      </c>
      <c r="J4" s="71">
        <v>38</v>
      </c>
      <c r="K4" s="49">
        <v>27</v>
      </c>
      <c r="L4" s="68">
        <v>63.39999999999998</v>
      </c>
      <c r="M4" s="74">
        <v>250</v>
      </c>
      <c r="N4" s="71">
        <v>16</v>
      </c>
      <c r="O4" s="49">
        <v>667</v>
      </c>
      <c r="P4" s="68">
        <v>23</v>
      </c>
      <c r="Q4" s="63">
        <v>5</v>
      </c>
      <c r="R4" s="71">
        <v>17</v>
      </c>
      <c r="S4" s="176">
        <v>249.39999999999998</v>
      </c>
    </row>
    <row r="5" spans="1:19" ht="13.5" customHeight="1">
      <c r="A5" s="91" t="s">
        <v>75</v>
      </c>
      <c r="B5" s="52" t="s">
        <v>35</v>
      </c>
      <c r="C5" s="50">
        <v>6.7</v>
      </c>
      <c r="D5" s="57">
        <v>23</v>
      </c>
      <c r="E5" s="61">
        <v>0.0016284722222222221</v>
      </c>
      <c r="F5" s="62">
        <v>42</v>
      </c>
      <c r="G5" s="58">
        <v>0.0008229166666666667</v>
      </c>
      <c r="H5" s="57">
        <v>41</v>
      </c>
      <c r="I5" s="63">
        <v>11</v>
      </c>
      <c r="J5" s="71">
        <v>35</v>
      </c>
      <c r="K5" s="49">
        <v>20</v>
      </c>
      <c r="L5" s="68">
        <v>46.59999999999999</v>
      </c>
      <c r="M5" s="63">
        <v>243</v>
      </c>
      <c r="N5" s="71">
        <v>15</v>
      </c>
      <c r="O5" s="73">
        <v>726</v>
      </c>
      <c r="P5" s="68">
        <v>28</v>
      </c>
      <c r="Q5" s="63">
        <v>5</v>
      </c>
      <c r="R5" s="71">
        <v>17</v>
      </c>
      <c r="S5" s="176">
        <v>247.6</v>
      </c>
    </row>
    <row r="6" spans="1:19" ht="13.5" customHeight="1">
      <c r="A6" s="91" t="s">
        <v>72</v>
      </c>
      <c r="B6" s="52" t="s">
        <v>73</v>
      </c>
      <c r="C6" s="50">
        <v>6.4</v>
      </c>
      <c r="D6" s="57">
        <v>26</v>
      </c>
      <c r="E6" s="61">
        <v>0.0014340277777777778</v>
      </c>
      <c r="F6" s="62">
        <v>66</v>
      </c>
      <c r="G6" s="58">
        <v>0.0008483796296296296</v>
      </c>
      <c r="H6" s="57">
        <v>34</v>
      </c>
      <c r="I6" s="63">
        <v>7</v>
      </c>
      <c r="J6" s="71">
        <v>23</v>
      </c>
      <c r="K6" s="49">
        <v>21</v>
      </c>
      <c r="L6" s="68">
        <v>48.999999999999986</v>
      </c>
      <c r="M6" s="63">
        <v>255</v>
      </c>
      <c r="N6" s="71">
        <v>17</v>
      </c>
      <c r="O6" s="73">
        <v>757</v>
      </c>
      <c r="P6" s="68">
        <v>31</v>
      </c>
      <c r="Q6" s="63">
        <v>3</v>
      </c>
      <c r="R6" s="71">
        <v>1</v>
      </c>
      <c r="S6" s="176">
        <v>247</v>
      </c>
    </row>
    <row r="7" spans="1:19" ht="13.5" customHeight="1">
      <c r="A7" s="91" t="s">
        <v>77</v>
      </c>
      <c r="B7" s="52" t="s">
        <v>35</v>
      </c>
      <c r="C7" s="50">
        <v>6.8</v>
      </c>
      <c r="D7" s="57">
        <v>22</v>
      </c>
      <c r="E7" s="61">
        <v>0.0016030092592592595</v>
      </c>
      <c r="F7" s="62">
        <v>45</v>
      </c>
      <c r="G7" s="58">
        <v>0.0009143518518518518</v>
      </c>
      <c r="H7" s="57">
        <v>16</v>
      </c>
      <c r="I7" s="63">
        <v>7</v>
      </c>
      <c r="J7" s="71">
        <v>23</v>
      </c>
      <c r="K7" s="49">
        <v>20</v>
      </c>
      <c r="L7" s="68">
        <v>46.59999999999999</v>
      </c>
      <c r="M7" s="63">
        <v>255</v>
      </c>
      <c r="N7" s="71">
        <v>17</v>
      </c>
      <c r="O7" s="73">
        <v>793</v>
      </c>
      <c r="P7" s="68">
        <v>34</v>
      </c>
      <c r="Q7" s="63">
        <v>6</v>
      </c>
      <c r="R7" s="71">
        <v>25</v>
      </c>
      <c r="S7" s="176">
        <v>228.6</v>
      </c>
    </row>
    <row r="8" spans="1:19" ht="13.5" customHeight="1">
      <c r="A8" s="91" t="s">
        <v>76</v>
      </c>
      <c r="B8" s="52" t="s">
        <v>48</v>
      </c>
      <c r="C8" s="50">
        <v>7</v>
      </c>
      <c r="D8" s="57">
        <v>20</v>
      </c>
      <c r="E8" s="61">
        <v>0.0434618055555556</v>
      </c>
      <c r="F8" s="62">
        <v>22</v>
      </c>
      <c r="G8" s="58">
        <v>0.0008657407407407407</v>
      </c>
      <c r="H8" s="57">
        <v>29</v>
      </c>
      <c r="I8" s="63">
        <v>13</v>
      </c>
      <c r="J8" s="71">
        <v>41</v>
      </c>
      <c r="K8" s="49">
        <v>27</v>
      </c>
      <c r="L8" s="68">
        <v>63.39999999999998</v>
      </c>
      <c r="M8" s="74">
        <v>239</v>
      </c>
      <c r="N8" s="71">
        <v>14</v>
      </c>
      <c r="O8" s="49">
        <v>559</v>
      </c>
      <c r="P8" s="68">
        <v>13</v>
      </c>
      <c r="Q8" s="63">
        <v>4</v>
      </c>
      <c r="R8" s="71">
        <v>9</v>
      </c>
      <c r="S8" s="176">
        <v>211.39999999999998</v>
      </c>
    </row>
    <row r="9" spans="1:19" ht="13.5" customHeight="1">
      <c r="A9" s="91" t="s">
        <v>67</v>
      </c>
      <c r="B9" s="52" t="s">
        <v>40</v>
      </c>
      <c r="C9" s="50">
        <v>7.2</v>
      </c>
      <c r="D9" s="57">
        <v>18</v>
      </c>
      <c r="E9" s="61">
        <v>0.001550925925925926</v>
      </c>
      <c r="F9" s="62">
        <v>52</v>
      </c>
      <c r="G9" s="58">
        <v>0.0008460648148148148</v>
      </c>
      <c r="H9" s="57">
        <v>35</v>
      </c>
      <c r="I9" s="63">
        <v>7</v>
      </c>
      <c r="J9" s="71">
        <v>23</v>
      </c>
      <c r="K9" s="49">
        <v>9</v>
      </c>
      <c r="L9" s="68">
        <v>20.2</v>
      </c>
      <c r="M9" s="63">
        <v>258</v>
      </c>
      <c r="N9" s="71">
        <v>18</v>
      </c>
      <c r="O9" s="73">
        <v>614</v>
      </c>
      <c r="P9" s="68">
        <v>18</v>
      </c>
      <c r="Q9" s="63">
        <v>6</v>
      </c>
      <c r="R9" s="71">
        <v>25</v>
      </c>
      <c r="S9" s="176">
        <v>209.2</v>
      </c>
    </row>
    <row r="10" spans="1:19" ht="13.5" customHeight="1">
      <c r="A10" s="91" t="s">
        <v>78</v>
      </c>
      <c r="B10" s="52" t="s">
        <v>79</v>
      </c>
      <c r="C10" s="50">
        <v>7.1</v>
      </c>
      <c r="D10" s="57">
        <v>19</v>
      </c>
      <c r="E10" s="61">
        <v>0.001644675925925926</v>
      </c>
      <c r="F10" s="62">
        <v>40</v>
      </c>
      <c r="G10" s="58">
        <v>0.0008993055555555555</v>
      </c>
      <c r="H10" s="57">
        <v>20</v>
      </c>
      <c r="I10" s="63">
        <v>11</v>
      </c>
      <c r="J10" s="71">
        <v>35</v>
      </c>
      <c r="K10" s="49">
        <v>12</v>
      </c>
      <c r="L10" s="68">
        <v>27.399999999999995</v>
      </c>
      <c r="M10" s="74">
        <v>253</v>
      </c>
      <c r="N10" s="71">
        <v>17</v>
      </c>
      <c r="O10" s="49">
        <v>627</v>
      </c>
      <c r="P10" s="68">
        <v>19</v>
      </c>
      <c r="Q10" s="63">
        <v>6</v>
      </c>
      <c r="R10" s="71">
        <v>25</v>
      </c>
      <c r="S10" s="176">
        <v>202.4</v>
      </c>
    </row>
    <row r="11" spans="1:19" ht="13.5" customHeight="1">
      <c r="A11" s="91" t="s">
        <v>69</v>
      </c>
      <c r="B11" s="52" t="s">
        <v>15</v>
      </c>
      <c r="C11" s="50">
        <v>7.2</v>
      </c>
      <c r="D11" s="57">
        <v>18</v>
      </c>
      <c r="E11" s="61">
        <v>0.0017523148148148148</v>
      </c>
      <c r="F11" s="62">
        <v>27</v>
      </c>
      <c r="G11" s="58">
        <v>0.0008622685185185186</v>
      </c>
      <c r="H11" s="57">
        <v>30</v>
      </c>
      <c r="I11" s="63">
        <v>10</v>
      </c>
      <c r="J11" s="71">
        <v>32</v>
      </c>
      <c r="K11" s="49">
        <v>15</v>
      </c>
      <c r="L11" s="68">
        <v>34.599999999999994</v>
      </c>
      <c r="M11" s="74">
        <v>252</v>
      </c>
      <c r="N11" s="71">
        <v>17</v>
      </c>
      <c r="O11" s="49">
        <v>655</v>
      </c>
      <c r="P11" s="68">
        <v>21</v>
      </c>
      <c r="Q11" s="63">
        <v>5</v>
      </c>
      <c r="R11" s="71">
        <v>17</v>
      </c>
      <c r="S11" s="176">
        <v>196.6</v>
      </c>
    </row>
    <row r="12" spans="1:19" ht="13.5" customHeight="1">
      <c r="A12" s="91" t="s">
        <v>68</v>
      </c>
      <c r="B12" s="52" t="s">
        <v>17</v>
      </c>
      <c r="C12" s="50">
        <v>7.1</v>
      </c>
      <c r="D12" s="57">
        <v>19</v>
      </c>
      <c r="E12" s="61">
        <v>0.0015925925925925927</v>
      </c>
      <c r="F12" s="62">
        <v>47</v>
      </c>
      <c r="G12" s="58">
        <v>0.0008935185185185184</v>
      </c>
      <c r="H12" s="57">
        <v>22</v>
      </c>
      <c r="I12" s="63">
        <v>6</v>
      </c>
      <c r="J12" s="71">
        <v>20</v>
      </c>
      <c r="K12" s="49">
        <v>12</v>
      </c>
      <c r="L12" s="68">
        <v>27.399999999999995</v>
      </c>
      <c r="M12" s="63">
        <v>239</v>
      </c>
      <c r="N12" s="71">
        <v>14</v>
      </c>
      <c r="O12" s="73">
        <v>685</v>
      </c>
      <c r="P12" s="68">
        <v>24</v>
      </c>
      <c r="Q12" s="63">
        <v>5</v>
      </c>
      <c r="R12" s="71">
        <v>17</v>
      </c>
      <c r="S12" s="176">
        <v>190.4</v>
      </c>
    </row>
    <row r="13" spans="1:19" ht="13.5" customHeight="1" thickBot="1">
      <c r="A13" s="92" t="s">
        <v>74</v>
      </c>
      <c r="B13" s="56" t="s">
        <v>61</v>
      </c>
      <c r="C13" s="93">
        <v>7</v>
      </c>
      <c r="D13" s="94">
        <v>20</v>
      </c>
      <c r="E13" s="95">
        <v>0.001648148148148148</v>
      </c>
      <c r="F13" s="67">
        <v>40</v>
      </c>
      <c r="G13" s="96"/>
      <c r="H13" s="94">
        <v>0</v>
      </c>
      <c r="I13" s="66">
        <v>7</v>
      </c>
      <c r="J13" s="72">
        <v>23</v>
      </c>
      <c r="K13" s="96">
        <v>13</v>
      </c>
      <c r="L13" s="97">
        <v>29.799999999999994</v>
      </c>
      <c r="M13" s="66">
        <v>250</v>
      </c>
      <c r="N13" s="72">
        <v>16</v>
      </c>
      <c r="O13" s="98">
        <v>707</v>
      </c>
      <c r="P13" s="97">
        <v>26</v>
      </c>
      <c r="Q13" s="66">
        <v>6</v>
      </c>
      <c r="R13" s="72">
        <v>25</v>
      </c>
      <c r="S13" s="177">
        <v>179.8</v>
      </c>
    </row>
    <row r="14" spans="1:21" ht="13.5" customHeight="1">
      <c r="A14" s="184"/>
      <c r="B14" s="47"/>
      <c r="C14" s="185"/>
      <c r="D14" s="47"/>
      <c r="E14" s="36"/>
      <c r="F14" s="47"/>
      <c r="G14" s="47"/>
      <c r="H14" s="47"/>
      <c r="I14" s="47"/>
      <c r="J14" s="46"/>
      <c r="K14" s="47"/>
      <c r="L14" s="46"/>
      <c r="M14" s="47"/>
      <c r="N14" s="46"/>
      <c r="O14" s="46"/>
      <c r="P14" s="46"/>
      <c r="Q14" s="47"/>
      <c r="R14" s="46"/>
      <c r="S14" s="46"/>
      <c r="T14" s="184"/>
      <c r="U14" s="184"/>
    </row>
    <row r="15" spans="1:21" ht="13.5" customHeight="1">
      <c r="A15" s="184"/>
      <c r="B15" s="184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184"/>
      <c r="U15" s="184"/>
    </row>
    <row r="16" spans="1:21" ht="13.5" customHeight="1" thickBot="1">
      <c r="A16" s="186" t="s">
        <v>139</v>
      </c>
      <c r="B16" s="184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184"/>
      <c r="U16" s="184"/>
    </row>
    <row r="17" spans="1:19" ht="13.5" customHeight="1" thickBot="1">
      <c r="A17" s="146" t="s">
        <v>3</v>
      </c>
      <c r="B17" s="166" t="s">
        <v>142</v>
      </c>
      <c r="C17" s="156" t="s">
        <v>4</v>
      </c>
      <c r="D17" s="149" t="s">
        <v>5</v>
      </c>
      <c r="E17" s="154" t="s">
        <v>6</v>
      </c>
      <c r="F17" s="151" t="s">
        <v>5</v>
      </c>
      <c r="G17" s="156" t="s">
        <v>7</v>
      </c>
      <c r="H17" s="149" t="s">
        <v>5</v>
      </c>
      <c r="I17" s="167" t="s">
        <v>8</v>
      </c>
      <c r="J17" s="168" t="s">
        <v>5</v>
      </c>
      <c r="K17" s="169" t="s">
        <v>9</v>
      </c>
      <c r="L17" s="170" t="s">
        <v>5</v>
      </c>
      <c r="M17" s="167" t="s">
        <v>10</v>
      </c>
      <c r="N17" s="168" t="s">
        <v>5</v>
      </c>
      <c r="O17" s="169" t="s">
        <v>11</v>
      </c>
      <c r="P17" s="170" t="s">
        <v>5</v>
      </c>
      <c r="Q17" s="167" t="s">
        <v>12</v>
      </c>
      <c r="R17" s="168" t="s">
        <v>5</v>
      </c>
      <c r="S17" s="166" t="s">
        <v>13</v>
      </c>
    </row>
    <row r="18" spans="1:19" ht="13.5" customHeight="1">
      <c r="A18" s="86" t="s">
        <v>93</v>
      </c>
      <c r="B18" s="116" t="s">
        <v>48</v>
      </c>
      <c r="C18" s="117">
        <v>6.8</v>
      </c>
      <c r="D18" s="88">
        <v>24</v>
      </c>
      <c r="E18" s="173">
        <v>0.0016203703703703703</v>
      </c>
      <c r="F18" s="60">
        <v>49</v>
      </c>
      <c r="G18" s="118">
        <v>0.0008576388888888888</v>
      </c>
      <c r="H18" s="88">
        <v>42</v>
      </c>
      <c r="I18" s="59">
        <v>12</v>
      </c>
      <c r="J18" s="119">
        <v>51</v>
      </c>
      <c r="K18" s="87">
        <v>24</v>
      </c>
      <c r="L18" s="120">
        <v>62.600000000000016</v>
      </c>
      <c r="M18" s="59">
        <v>251</v>
      </c>
      <c r="N18" s="119">
        <v>19</v>
      </c>
      <c r="O18" s="121">
        <v>534</v>
      </c>
      <c r="P18" s="120">
        <v>12</v>
      </c>
      <c r="Q18" s="59">
        <v>6</v>
      </c>
      <c r="R18" s="119">
        <v>25</v>
      </c>
      <c r="S18" s="187">
        <v>284.6</v>
      </c>
    </row>
    <row r="19" spans="1:19" ht="13.5" customHeight="1">
      <c r="A19" s="91" t="s">
        <v>90</v>
      </c>
      <c r="B19" s="52" t="s">
        <v>35</v>
      </c>
      <c r="C19" s="50">
        <v>6.6</v>
      </c>
      <c r="D19" s="57">
        <v>26</v>
      </c>
      <c r="E19" s="61">
        <v>0.0016006944444444445</v>
      </c>
      <c r="F19" s="62">
        <v>52</v>
      </c>
      <c r="G19" s="58">
        <v>0.0007858796296296295</v>
      </c>
      <c r="H19" s="57">
        <v>62</v>
      </c>
      <c r="I19" s="63">
        <v>7</v>
      </c>
      <c r="J19" s="71">
        <v>31</v>
      </c>
      <c r="K19" s="49">
        <v>19</v>
      </c>
      <c r="L19" s="68">
        <v>49.60000000000001</v>
      </c>
      <c r="M19" s="63">
        <v>253</v>
      </c>
      <c r="N19" s="71">
        <v>19</v>
      </c>
      <c r="O19" s="73">
        <v>620</v>
      </c>
      <c r="P19" s="68">
        <v>20</v>
      </c>
      <c r="Q19" s="63">
        <v>5</v>
      </c>
      <c r="R19" s="71">
        <v>17</v>
      </c>
      <c r="S19" s="176">
        <v>276.6</v>
      </c>
    </row>
    <row r="20" spans="1:19" ht="13.5" customHeight="1">
      <c r="A20" s="91" t="s">
        <v>86</v>
      </c>
      <c r="B20" s="52" t="s">
        <v>15</v>
      </c>
      <c r="C20" s="50">
        <v>6.9</v>
      </c>
      <c r="D20" s="57">
        <v>23</v>
      </c>
      <c r="E20" s="61">
        <v>0.0015162037037037036</v>
      </c>
      <c r="F20" s="62">
        <v>62</v>
      </c>
      <c r="G20" s="58">
        <v>0.0007708333333333334</v>
      </c>
      <c r="H20" s="57">
        <v>67</v>
      </c>
      <c r="I20" s="63">
        <v>4</v>
      </c>
      <c r="J20" s="71">
        <v>19</v>
      </c>
      <c r="K20" s="49">
        <v>15</v>
      </c>
      <c r="L20" s="68">
        <v>39.2</v>
      </c>
      <c r="M20" s="74">
        <v>240</v>
      </c>
      <c r="N20" s="71">
        <v>16</v>
      </c>
      <c r="O20" s="49">
        <v>564</v>
      </c>
      <c r="P20" s="68">
        <v>15</v>
      </c>
      <c r="Q20" s="63">
        <v>6</v>
      </c>
      <c r="R20" s="71">
        <v>25</v>
      </c>
      <c r="S20" s="176">
        <v>266.2</v>
      </c>
    </row>
    <row r="21" spans="1:19" ht="13.5" customHeight="1">
      <c r="A21" s="91" t="s">
        <v>91</v>
      </c>
      <c r="B21" s="52" t="s">
        <v>92</v>
      </c>
      <c r="C21" s="50">
        <v>6.7</v>
      </c>
      <c r="D21" s="57">
        <v>25</v>
      </c>
      <c r="E21" s="61">
        <v>0.0016053240740740741</v>
      </c>
      <c r="F21" s="62">
        <v>51</v>
      </c>
      <c r="G21" s="58">
        <v>0.0008321759259259259</v>
      </c>
      <c r="H21" s="57">
        <v>50</v>
      </c>
      <c r="I21" s="63">
        <v>7</v>
      </c>
      <c r="J21" s="71">
        <v>31</v>
      </c>
      <c r="K21" s="49">
        <v>8</v>
      </c>
      <c r="L21" s="68">
        <v>20.9</v>
      </c>
      <c r="M21" s="63">
        <v>250</v>
      </c>
      <c r="N21" s="71">
        <v>18</v>
      </c>
      <c r="O21" s="73">
        <v>650</v>
      </c>
      <c r="P21" s="68">
        <v>23</v>
      </c>
      <c r="Q21" s="63">
        <v>6</v>
      </c>
      <c r="R21" s="71">
        <v>25</v>
      </c>
      <c r="S21" s="176">
        <v>243.9</v>
      </c>
    </row>
    <row r="22" spans="1:19" ht="13.5" customHeight="1">
      <c r="A22" s="91" t="s">
        <v>85</v>
      </c>
      <c r="B22" s="52" t="s">
        <v>40</v>
      </c>
      <c r="C22" s="50">
        <v>7</v>
      </c>
      <c r="D22" s="57">
        <v>22</v>
      </c>
      <c r="E22" s="61">
        <v>0.001597222222222222</v>
      </c>
      <c r="F22" s="62">
        <v>52</v>
      </c>
      <c r="G22" s="58">
        <v>0.0009652777777777777</v>
      </c>
      <c r="H22" s="57">
        <v>13</v>
      </c>
      <c r="I22" s="63">
        <v>10</v>
      </c>
      <c r="J22" s="71">
        <v>43</v>
      </c>
      <c r="K22" s="49">
        <v>12</v>
      </c>
      <c r="L22" s="68">
        <v>31.400000000000002</v>
      </c>
      <c r="M22" s="74">
        <v>256</v>
      </c>
      <c r="N22" s="71">
        <v>20</v>
      </c>
      <c r="O22" s="49">
        <v>598</v>
      </c>
      <c r="P22" s="68">
        <v>18</v>
      </c>
      <c r="Q22" s="63">
        <v>6</v>
      </c>
      <c r="R22" s="71">
        <v>25</v>
      </c>
      <c r="S22" s="176">
        <v>224.4</v>
      </c>
    </row>
    <row r="23" spans="1:19" ht="13.5" customHeight="1">
      <c r="A23" s="91" t="s">
        <v>81</v>
      </c>
      <c r="B23" s="52" t="s">
        <v>40</v>
      </c>
      <c r="C23" s="50">
        <v>6.6</v>
      </c>
      <c r="D23" s="57">
        <v>26</v>
      </c>
      <c r="E23" s="61">
        <v>0.0016701388888888892</v>
      </c>
      <c r="F23" s="62">
        <v>43</v>
      </c>
      <c r="G23" s="58">
        <v>0.0008275462962962963</v>
      </c>
      <c r="H23" s="57">
        <v>51</v>
      </c>
      <c r="I23" s="63">
        <v>4</v>
      </c>
      <c r="J23" s="71">
        <v>19</v>
      </c>
      <c r="K23" s="49">
        <v>4</v>
      </c>
      <c r="L23" s="68">
        <v>10.100000000000001</v>
      </c>
      <c r="M23" s="74">
        <v>254</v>
      </c>
      <c r="N23" s="71">
        <v>19</v>
      </c>
      <c r="O23" s="49">
        <v>654</v>
      </c>
      <c r="P23" s="68">
        <v>23</v>
      </c>
      <c r="Q23" s="63">
        <v>6</v>
      </c>
      <c r="R23" s="71">
        <v>25</v>
      </c>
      <c r="S23" s="176">
        <v>216.1</v>
      </c>
    </row>
    <row r="24" spans="1:19" ht="13.5" customHeight="1">
      <c r="A24" s="91" t="s">
        <v>94</v>
      </c>
      <c r="B24" s="52" t="s">
        <v>35</v>
      </c>
      <c r="C24" s="50">
        <v>7.4</v>
      </c>
      <c r="D24" s="57">
        <v>18</v>
      </c>
      <c r="E24" s="61">
        <v>0.0433240740740741</v>
      </c>
      <c r="F24" s="62">
        <v>45</v>
      </c>
      <c r="G24" s="58">
        <v>0.0008518518518518518</v>
      </c>
      <c r="H24" s="57">
        <v>44</v>
      </c>
      <c r="I24" s="63">
        <v>6</v>
      </c>
      <c r="J24" s="71">
        <v>27</v>
      </c>
      <c r="K24" s="49">
        <v>15</v>
      </c>
      <c r="L24" s="68">
        <v>39.2</v>
      </c>
      <c r="M24" s="63">
        <v>213</v>
      </c>
      <c r="N24" s="71">
        <v>10</v>
      </c>
      <c r="O24" s="73">
        <v>469</v>
      </c>
      <c r="P24" s="68">
        <v>6</v>
      </c>
      <c r="Q24" s="63">
        <v>6</v>
      </c>
      <c r="R24" s="71">
        <v>25</v>
      </c>
      <c r="S24" s="176">
        <v>214.2</v>
      </c>
    </row>
    <row r="25" spans="1:19" ht="13.5" customHeight="1">
      <c r="A25" s="91" t="s">
        <v>88</v>
      </c>
      <c r="B25" s="52" t="s">
        <v>28</v>
      </c>
      <c r="C25" s="50">
        <v>6.8</v>
      </c>
      <c r="D25" s="57">
        <v>24</v>
      </c>
      <c r="E25" s="61">
        <v>0.0014745370370370372</v>
      </c>
      <c r="F25" s="62">
        <v>67</v>
      </c>
      <c r="G25" s="58">
        <v>0.0009884259259259258</v>
      </c>
      <c r="H25" s="57">
        <v>6</v>
      </c>
      <c r="I25" s="63">
        <v>7</v>
      </c>
      <c r="J25" s="71">
        <v>31</v>
      </c>
      <c r="K25" s="49">
        <v>5</v>
      </c>
      <c r="L25" s="68">
        <v>12.8</v>
      </c>
      <c r="M25" s="63">
        <v>256</v>
      </c>
      <c r="N25" s="71">
        <v>20</v>
      </c>
      <c r="O25" s="73">
        <v>650</v>
      </c>
      <c r="P25" s="68">
        <v>23</v>
      </c>
      <c r="Q25" s="63">
        <v>6</v>
      </c>
      <c r="R25" s="71">
        <v>25</v>
      </c>
      <c r="S25" s="176">
        <v>208.8</v>
      </c>
    </row>
    <row r="26" spans="1:19" ht="13.5" customHeight="1">
      <c r="A26" s="91" t="s">
        <v>82</v>
      </c>
      <c r="B26" s="52" t="s">
        <v>15</v>
      </c>
      <c r="C26" s="50">
        <v>7.3</v>
      </c>
      <c r="D26" s="57">
        <v>19</v>
      </c>
      <c r="E26" s="61">
        <v>0.001619212962962963</v>
      </c>
      <c r="F26" s="62">
        <v>49</v>
      </c>
      <c r="G26" s="58">
        <v>0.0009293981481481483</v>
      </c>
      <c r="H26" s="57">
        <v>23</v>
      </c>
      <c r="I26" s="63">
        <v>8</v>
      </c>
      <c r="J26" s="71">
        <v>35</v>
      </c>
      <c r="K26" s="49">
        <v>6</v>
      </c>
      <c r="L26" s="68">
        <v>15.5</v>
      </c>
      <c r="M26" s="74">
        <v>233</v>
      </c>
      <c r="N26" s="71">
        <v>15</v>
      </c>
      <c r="O26" s="49">
        <v>612</v>
      </c>
      <c r="P26" s="68">
        <v>20</v>
      </c>
      <c r="Q26" s="63">
        <v>6</v>
      </c>
      <c r="R26" s="71">
        <v>25</v>
      </c>
      <c r="S26" s="176">
        <v>201.5</v>
      </c>
    </row>
    <row r="27" spans="1:19" ht="13.5" customHeight="1">
      <c r="A27" s="91" t="s">
        <v>83</v>
      </c>
      <c r="B27" s="52" t="s">
        <v>17</v>
      </c>
      <c r="C27" s="50">
        <v>7.2</v>
      </c>
      <c r="D27" s="57">
        <v>20</v>
      </c>
      <c r="E27" s="61">
        <v>0.001613425925925926</v>
      </c>
      <c r="F27" s="62">
        <v>50</v>
      </c>
      <c r="G27" s="58">
        <v>0.0009236111111111112</v>
      </c>
      <c r="H27" s="57">
        <v>24</v>
      </c>
      <c r="I27" s="63">
        <v>9</v>
      </c>
      <c r="J27" s="71">
        <v>39</v>
      </c>
      <c r="K27" s="49">
        <v>11</v>
      </c>
      <c r="L27" s="68">
        <v>28.8</v>
      </c>
      <c r="M27" s="74">
        <v>219</v>
      </c>
      <c r="N27" s="71">
        <v>12</v>
      </c>
      <c r="O27" s="49">
        <v>558</v>
      </c>
      <c r="P27" s="68">
        <v>15</v>
      </c>
      <c r="Q27" s="63">
        <v>4</v>
      </c>
      <c r="R27" s="71">
        <v>9</v>
      </c>
      <c r="S27" s="176">
        <v>197.8</v>
      </c>
    </row>
    <row r="28" spans="1:19" ht="13.5" customHeight="1">
      <c r="A28" s="91" t="s">
        <v>95</v>
      </c>
      <c r="B28" s="52" t="s">
        <v>48</v>
      </c>
      <c r="C28" s="50">
        <v>6.8</v>
      </c>
      <c r="D28" s="57">
        <v>24</v>
      </c>
      <c r="E28" s="61">
        <v>0.0016527777777777775</v>
      </c>
      <c r="F28" s="62">
        <v>45</v>
      </c>
      <c r="G28" s="58">
        <v>0.0011307870370370371</v>
      </c>
      <c r="H28" s="57">
        <v>0</v>
      </c>
      <c r="I28" s="63">
        <v>7</v>
      </c>
      <c r="J28" s="71">
        <v>31</v>
      </c>
      <c r="K28" s="49">
        <v>14</v>
      </c>
      <c r="L28" s="68">
        <v>36.6</v>
      </c>
      <c r="M28" s="63">
        <v>237</v>
      </c>
      <c r="N28" s="71">
        <v>16</v>
      </c>
      <c r="O28" s="73">
        <v>586</v>
      </c>
      <c r="P28" s="68">
        <v>17</v>
      </c>
      <c r="Q28" s="63">
        <v>6</v>
      </c>
      <c r="R28" s="71">
        <v>25</v>
      </c>
      <c r="S28" s="176">
        <v>194.6</v>
      </c>
    </row>
    <row r="29" spans="1:19" ht="13.5" customHeight="1">
      <c r="A29" s="91" t="s">
        <v>80</v>
      </c>
      <c r="B29" s="52" t="s">
        <v>59</v>
      </c>
      <c r="C29" s="50">
        <v>7</v>
      </c>
      <c r="D29" s="57">
        <v>22</v>
      </c>
      <c r="E29" s="61">
        <v>0.001744212962962963</v>
      </c>
      <c r="F29" s="62">
        <v>34</v>
      </c>
      <c r="G29" s="58">
        <v>0.00096875</v>
      </c>
      <c r="H29" s="57">
        <v>12</v>
      </c>
      <c r="I29" s="63">
        <v>9</v>
      </c>
      <c r="J29" s="71">
        <v>39</v>
      </c>
      <c r="K29" s="49">
        <v>12</v>
      </c>
      <c r="L29" s="68">
        <v>31.400000000000002</v>
      </c>
      <c r="M29" s="74">
        <v>248</v>
      </c>
      <c r="N29" s="71">
        <v>18</v>
      </c>
      <c r="O29" s="49">
        <v>598</v>
      </c>
      <c r="P29" s="68">
        <v>18</v>
      </c>
      <c r="Q29" s="63">
        <v>5</v>
      </c>
      <c r="R29" s="71">
        <v>17</v>
      </c>
      <c r="S29" s="176">
        <v>191.4</v>
      </c>
    </row>
    <row r="30" spans="1:19" ht="13.5" customHeight="1">
      <c r="A30" s="91" t="s">
        <v>84</v>
      </c>
      <c r="B30" s="52" t="s">
        <v>15</v>
      </c>
      <c r="C30" s="50">
        <v>7.2</v>
      </c>
      <c r="D30" s="57">
        <v>20</v>
      </c>
      <c r="E30" s="63"/>
      <c r="F30" s="62">
        <v>0</v>
      </c>
      <c r="G30" s="58">
        <v>0.0008043981481481482</v>
      </c>
      <c r="H30" s="57">
        <v>57</v>
      </c>
      <c r="I30" s="63">
        <v>5</v>
      </c>
      <c r="J30" s="71">
        <v>23</v>
      </c>
      <c r="K30" s="49">
        <v>15</v>
      </c>
      <c r="L30" s="68">
        <v>39.2</v>
      </c>
      <c r="M30" s="74">
        <v>226</v>
      </c>
      <c r="N30" s="71">
        <v>13</v>
      </c>
      <c r="O30" s="49">
        <v>634</v>
      </c>
      <c r="P30" s="68">
        <v>22</v>
      </c>
      <c r="Q30" s="63">
        <v>5</v>
      </c>
      <c r="R30" s="71">
        <v>17</v>
      </c>
      <c r="S30" s="176">
        <v>191.2</v>
      </c>
    </row>
    <row r="31" spans="1:19" ht="13.5" customHeight="1">
      <c r="A31" s="91" t="s">
        <v>87</v>
      </c>
      <c r="B31" s="52" t="s">
        <v>37</v>
      </c>
      <c r="C31" s="50">
        <v>7</v>
      </c>
      <c r="D31" s="57">
        <v>22</v>
      </c>
      <c r="E31" s="61">
        <v>0.001574074074074074</v>
      </c>
      <c r="F31" s="62">
        <v>55</v>
      </c>
      <c r="G31" s="49"/>
      <c r="H31" s="57">
        <v>0</v>
      </c>
      <c r="I31" s="63">
        <v>5</v>
      </c>
      <c r="J31" s="71">
        <v>23</v>
      </c>
      <c r="K31" s="49">
        <v>10</v>
      </c>
      <c r="L31" s="68">
        <v>26.2</v>
      </c>
      <c r="M31" s="63">
        <v>210</v>
      </c>
      <c r="N31" s="71">
        <v>10</v>
      </c>
      <c r="O31" s="73">
        <v>585</v>
      </c>
      <c r="P31" s="68">
        <v>17</v>
      </c>
      <c r="Q31" s="63">
        <v>6</v>
      </c>
      <c r="R31" s="71">
        <v>25</v>
      </c>
      <c r="S31" s="176">
        <v>178.2</v>
      </c>
    </row>
    <row r="32" spans="1:19" ht="13.5" customHeight="1" thickBot="1">
      <c r="A32" s="92" t="s">
        <v>89</v>
      </c>
      <c r="B32" s="56" t="s">
        <v>37</v>
      </c>
      <c r="C32" s="93">
        <v>6.8</v>
      </c>
      <c r="D32" s="94">
        <v>24</v>
      </c>
      <c r="E32" s="95">
        <v>0.0016643518518518518</v>
      </c>
      <c r="F32" s="67">
        <v>44</v>
      </c>
      <c r="G32" s="96"/>
      <c r="H32" s="94">
        <v>0</v>
      </c>
      <c r="I32" s="66">
        <v>6</v>
      </c>
      <c r="J32" s="72">
        <v>27</v>
      </c>
      <c r="K32" s="96">
        <v>7</v>
      </c>
      <c r="L32" s="97">
        <v>18.2</v>
      </c>
      <c r="M32" s="66">
        <v>257</v>
      </c>
      <c r="N32" s="72">
        <v>20</v>
      </c>
      <c r="O32" s="98">
        <v>710</v>
      </c>
      <c r="P32" s="97">
        <v>29</v>
      </c>
      <c r="Q32" s="66">
        <v>4</v>
      </c>
      <c r="R32" s="72">
        <v>9</v>
      </c>
      <c r="S32" s="177">
        <v>171.2</v>
      </c>
    </row>
    <row r="33" spans="1:21" ht="13.5" customHeight="1">
      <c r="A33" s="184"/>
      <c r="B33" s="47"/>
      <c r="C33" s="185"/>
      <c r="D33" s="47"/>
      <c r="E33" s="36"/>
      <c r="F33" s="47"/>
      <c r="G33" s="47"/>
      <c r="H33" s="47"/>
      <c r="I33" s="47"/>
      <c r="J33" s="46"/>
      <c r="K33" s="47"/>
      <c r="L33" s="46"/>
      <c r="M33" s="47"/>
      <c r="N33" s="46"/>
      <c r="O33" s="46"/>
      <c r="P33" s="46"/>
      <c r="Q33" s="47"/>
      <c r="R33" s="46"/>
      <c r="S33" s="46"/>
      <c r="T33" s="184"/>
      <c r="U33" s="184"/>
    </row>
    <row r="34" spans="1:21" ht="13.5" customHeight="1">
      <c r="A34" s="184"/>
      <c r="B34" s="184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184"/>
      <c r="U34" s="184"/>
    </row>
    <row r="35" spans="1:21" ht="13.5" customHeight="1" thickBot="1">
      <c r="A35" s="186" t="s">
        <v>140</v>
      </c>
      <c r="B35" s="184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184"/>
      <c r="U35" s="184"/>
    </row>
    <row r="36" spans="1:19" ht="13.5" customHeight="1" thickBot="1">
      <c r="A36" s="146" t="s">
        <v>3</v>
      </c>
      <c r="B36" s="166" t="s">
        <v>142</v>
      </c>
      <c r="C36" s="156" t="s">
        <v>4</v>
      </c>
      <c r="D36" s="149" t="s">
        <v>5</v>
      </c>
      <c r="E36" s="154" t="s">
        <v>6</v>
      </c>
      <c r="F36" s="151" t="s">
        <v>5</v>
      </c>
      <c r="G36" s="156" t="s">
        <v>7</v>
      </c>
      <c r="H36" s="149" t="s">
        <v>5</v>
      </c>
      <c r="I36" s="167" t="s">
        <v>8</v>
      </c>
      <c r="J36" s="168" t="s">
        <v>5</v>
      </c>
      <c r="K36" s="169" t="s">
        <v>9</v>
      </c>
      <c r="L36" s="170" t="s">
        <v>5</v>
      </c>
      <c r="M36" s="167" t="s">
        <v>10</v>
      </c>
      <c r="N36" s="168" t="s">
        <v>5</v>
      </c>
      <c r="O36" s="169" t="s">
        <v>11</v>
      </c>
      <c r="P36" s="170" t="s">
        <v>5</v>
      </c>
      <c r="Q36" s="167" t="s">
        <v>12</v>
      </c>
      <c r="R36" s="168" t="s">
        <v>5</v>
      </c>
      <c r="S36" s="166" t="s">
        <v>13</v>
      </c>
    </row>
    <row r="37" spans="1:19" ht="13.5" customHeight="1">
      <c r="A37" s="164" t="s">
        <v>107</v>
      </c>
      <c r="B37" s="76" t="s">
        <v>108</v>
      </c>
      <c r="C37" s="77">
        <v>6.8</v>
      </c>
      <c r="D37" s="78">
        <v>26</v>
      </c>
      <c r="E37" s="79">
        <v>0.0016585648148148148</v>
      </c>
      <c r="F37" s="80">
        <v>53</v>
      </c>
      <c r="G37" s="162">
        <v>0.0008368055555555556</v>
      </c>
      <c r="H37" s="78">
        <v>59</v>
      </c>
      <c r="I37" s="82">
        <v>17</v>
      </c>
      <c r="J37" s="83">
        <v>44</v>
      </c>
      <c r="K37" s="81">
        <v>33</v>
      </c>
      <c r="L37" s="84">
        <v>58.99999999999997</v>
      </c>
      <c r="M37" s="82">
        <v>258</v>
      </c>
      <c r="N37" s="83">
        <v>23</v>
      </c>
      <c r="O37" s="85">
        <v>584</v>
      </c>
      <c r="P37" s="84">
        <v>20</v>
      </c>
      <c r="Q37" s="82">
        <v>5</v>
      </c>
      <c r="R37" s="83">
        <v>17</v>
      </c>
      <c r="S37" s="178">
        <v>301</v>
      </c>
    </row>
    <row r="38" spans="1:19" ht="13.5" customHeight="1">
      <c r="A38" s="91" t="s">
        <v>101</v>
      </c>
      <c r="B38" s="52" t="s">
        <v>15</v>
      </c>
      <c r="C38" s="50">
        <v>7</v>
      </c>
      <c r="D38" s="57">
        <v>24</v>
      </c>
      <c r="E38" s="61">
        <v>0.001681712962962963</v>
      </c>
      <c r="F38" s="62">
        <v>50</v>
      </c>
      <c r="G38" s="58">
        <v>0.000824074074074074</v>
      </c>
      <c r="H38" s="57">
        <v>63</v>
      </c>
      <c r="I38" s="63">
        <v>19</v>
      </c>
      <c r="J38" s="71">
        <v>48</v>
      </c>
      <c r="K38" s="49">
        <v>29</v>
      </c>
      <c r="L38" s="68">
        <v>51.39999999999998</v>
      </c>
      <c r="M38" s="74">
        <v>237</v>
      </c>
      <c r="N38" s="71">
        <v>19</v>
      </c>
      <c r="O38" s="49">
        <v>600</v>
      </c>
      <c r="P38" s="68">
        <v>22</v>
      </c>
      <c r="Q38" s="63">
        <v>5</v>
      </c>
      <c r="R38" s="71">
        <v>17</v>
      </c>
      <c r="S38" s="176">
        <v>294.4</v>
      </c>
    </row>
    <row r="39" spans="1:19" ht="13.5" customHeight="1">
      <c r="A39" s="91" t="s">
        <v>96</v>
      </c>
      <c r="B39" s="52" t="s">
        <v>40</v>
      </c>
      <c r="C39" s="50">
        <v>6.8</v>
      </c>
      <c r="D39" s="57">
        <v>26</v>
      </c>
      <c r="E39" s="61">
        <v>0.0015034722222222222</v>
      </c>
      <c r="F39" s="62">
        <v>72</v>
      </c>
      <c r="G39" s="58">
        <v>0.0008819444444444444</v>
      </c>
      <c r="H39" s="57">
        <v>47</v>
      </c>
      <c r="I39" s="63">
        <v>21</v>
      </c>
      <c r="J39" s="71">
        <v>52</v>
      </c>
      <c r="K39" s="49">
        <v>19</v>
      </c>
      <c r="L39" s="68">
        <v>32.39999999999999</v>
      </c>
      <c r="M39" s="74">
        <v>235</v>
      </c>
      <c r="N39" s="71">
        <v>18</v>
      </c>
      <c r="O39" s="49">
        <v>562</v>
      </c>
      <c r="P39" s="68">
        <v>18</v>
      </c>
      <c r="Q39" s="63">
        <v>6</v>
      </c>
      <c r="R39" s="71">
        <v>25</v>
      </c>
      <c r="S39" s="176">
        <v>290.4</v>
      </c>
    </row>
    <row r="40" spans="1:19" ht="13.5" customHeight="1">
      <c r="A40" s="91" t="s">
        <v>111</v>
      </c>
      <c r="B40" s="52" t="s">
        <v>112</v>
      </c>
      <c r="C40" s="50">
        <v>6.8</v>
      </c>
      <c r="D40" s="57">
        <v>26</v>
      </c>
      <c r="E40" s="61">
        <v>0.0017407407407407408</v>
      </c>
      <c r="F40" s="62">
        <v>42</v>
      </c>
      <c r="G40" s="58">
        <v>0.0007546296296296297</v>
      </c>
      <c r="H40" s="57">
        <v>82</v>
      </c>
      <c r="I40" s="63">
        <v>17</v>
      </c>
      <c r="J40" s="71">
        <v>44</v>
      </c>
      <c r="K40" s="49">
        <v>10</v>
      </c>
      <c r="L40" s="68">
        <v>15.3</v>
      </c>
      <c r="M40" s="63">
        <v>265</v>
      </c>
      <c r="N40" s="71">
        <v>25</v>
      </c>
      <c r="O40" s="73">
        <v>660</v>
      </c>
      <c r="P40" s="68">
        <v>27</v>
      </c>
      <c r="Q40" s="63">
        <v>6</v>
      </c>
      <c r="R40" s="71">
        <v>25</v>
      </c>
      <c r="S40" s="176">
        <v>286.3</v>
      </c>
    </row>
    <row r="41" spans="1:19" ht="13.5" customHeight="1">
      <c r="A41" s="91" t="s">
        <v>104</v>
      </c>
      <c r="B41" s="52" t="s">
        <v>105</v>
      </c>
      <c r="C41" s="50">
        <v>6.8</v>
      </c>
      <c r="D41" s="57">
        <v>26</v>
      </c>
      <c r="E41" s="61">
        <v>0.0015648148148148149</v>
      </c>
      <c r="F41" s="62">
        <v>64</v>
      </c>
      <c r="G41" s="58">
        <v>0.0008622685185185186</v>
      </c>
      <c r="H41" s="57">
        <v>52</v>
      </c>
      <c r="I41" s="63">
        <v>14</v>
      </c>
      <c r="J41" s="71">
        <v>38</v>
      </c>
      <c r="K41" s="49">
        <v>16</v>
      </c>
      <c r="L41" s="68">
        <v>26.699999999999992</v>
      </c>
      <c r="M41" s="74">
        <v>252</v>
      </c>
      <c r="N41" s="71">
        <v>22</v>
      </c>
      <c r="O41" s="49">
        <v>592</v>
      </c>
      <c r="P41" s="68">
        <v>21</v>
      </c>
      <c r="Q41" s="63">
        <v>6</v>
      </c>
      <c r="R41" s="71">
        <v>25</v>
      </c>
      <c r="S41" s="176">
        <v>274.7</v>
      </c>
    </row>
    <row r="42" spans="1:19" ht="13.5" customHeight="1">
      <c r="A42" s="91" t="s">
        <v>97</v>
      </c>
      <c r="B42" s="52" t="s">
        <v>98</v>
      </c>
      <c r="C42" s="50">
        <v>6.6</v>
      </c>
      <c r="D42" s="57">
        <v>28</v>
      </c>
      <c r="E42" s="61">
        <v>0.001707175925925926</v>
      </c>
      <c r="F42" s="62">
        <v>47</v>
      </c>
      <c r="G42" s="49"/>
      <c r="H42" s="57">
        <v>0</v>
      </c>
      <c r="I42" s="63">
        <v>28</v>
      </c>
      <c r="J42" s="71">
        <v>66</v>
      </c>
      <c r="K42" s="49">
        <v>31</v>
      </c>
      <c r="L42" s="68">
        <v>55.199999999999974</v>
      </c>
      <c r="M42" s="74">
        <v>243</v>
      </c>
      <c r="N42" s="71">
        <v>20</v>
      </c>
      <c r="O42" s="49">
        <v>658</v>
      </c>
      <c r="P42" s="68">
        <v>27</v>
      </c>
      <c r="Q42" s="63">
        <v>6</v>
      </c>
      <c r="R42" s="71">
        <v>25</v>
      </c>
      <c r="S42" s="176">
        <v>268.2</v>
      </c>
    </row>
    <row r="43" spans="1:19" ht="13.5" customHeight="1">
      <c r="A43" s="91" t="s">
        <v>115</v>
      </c>
      <c r="B43" s="52" t="s">
        <v>35</v>
      </c>
      <c r="C43" s="50">
        <v>7.2</v>
      </c>
      <c r="D43" s="57">
        <v>22</v>
      </c>
      <c r="E43" s="61">
        <v>0.0016944444444444444</v>
      </c>
      <c r="F43" s="62">
        <v>48</v>
      </c>
      <c r="G43" s="58">
        <v>0.0009479166666666667</v>
      </c>
      <c r="H43" s="57">
        <v>28</v>
      </c>
      <c r="I43" s="63">
        <v>18</v>
      </c>
      <c r="J43" s="71">
        <v>46</v>
      </c>
      <c r="K43" s="49">
        <v>31</v>
      </c>
      <c r="L43" s="68">
        <v>55.199999999999974</v>
      </c>
      <c r="M43" s="63">
        <v>234</v>
      </c>
      <c r="N43" s="71">
        <v>18</v>
      </c>
      <c r="O43" s="73">
        <v>617</v>
      </c>
      <c r="P43" s="68">
        <v>23</v>
      </c>
      <c r="Q43" s="63">
        <v>6</v>
      </c>
      <c r="R43" s="71">
        <v>25</v>
      </c>
      <c r="S43" s="176">
        <v>265.2</v>
      </c>
    </row>
    <row r="44" spans="1:19" ht="13.5" customHeight="1">
      <c r="A44" s="91" t="s">
        <v>102</v>
      </c>
      <c r="B44" s="52" t="s">
        <v>103</v>
      </c>
      <c r="C44" s="50">
        <v>7.1</v>
      </c>
      <c r="D44" s="57">
        <v>23</v>
      </c>
      <c r="E44" s="61">
        <v>0.001767361111111111</v>
      </c>
      <c r="F44" s="62">
        <v>39</v>
      </c>
      <c r="G44" s="58">
        <v>0.0009340277777777777</v>
      </c>
      <c r="H44" s="57">
        <v>32</v>
      </c>
      <c r="I44" s="63">
        <v>19</v>
      </c>
      <c r="J44" s="71">
        <v>48</v>
      </c>
      <c r="K44" s="49">
        <v>17</v>
      </c>
      <c r="L44" s="68">
        <v>28.59999999999999</v>
      </c>
      <c r="M44" s="74">
        <v>256</v>
      </c>
      <c r="N44" s="71">
        <v>23</v>
      </c>
      <c r="O44" s="49">
        <v>637</v>
      </c>
      <c r="P44" s="68">
        <v>25</v>
      </c>
      <c r="Q44" s="63">
        <v>6</v>
      </c>
      <c r="R44" s="71">
        <v>25</v>
      </c>
      <c r="S44" s="176">
        <v>243.6</v>
      </c>
    </row>
    <row r="45" spans="1:19" ht="13.5" customHeight="1">
      <c r="A45" s="91" t="s">
        <v>99</v>
      </c>
      <c r="B45" s="52" t="s">
        <v>100</v>
      </c>
      <c r="C45" s="50">
        <v>7.1</v>
      </c>
      <c r="D45" s="57">
        <v>23</v>
      </c>
      <c r="E45" s="61">
        <v>0.001579861111111111</v>
      </c>
      <c r="F45" s="62">
        <v>62</v>
      </c>
      <c r="G45" s="58">
        <v>0.000994212962962963</v>
      </c>
      <c r="H45" s="57">
        <v>16</v>
      </c>
      <c r="I45" s="63">
        <v>15</v>
      </c>
      <c r="J45" s="71">
        <v>40</v>
      </c>
      <c r="K45" s="49">
        <v>20</v>
      </c>
      <c r="L45" s="68">
        <v>34.29999999999999</v>
      </c>
      <c r="M45" s="74">
        <v>228</v>
      </c>
      <c r="N45" s="71">
        <v>17</v>
      </c>
      <c r="O45" s="49">
        <v>532</v>
      </c>
      <c r="P45" s="68">
        <v>15</v>
      </c>
      <c r="Q45" s="63">
        <v>4.5</v>
      </c>
      <c r="R45" s="71">
        <v>13</v>
      </c>
      <c r="S45" s="176">
        <v>220.29999999999998</v>
      </c>
    </row>
    <row r="46" spans="1:19" ht="13.5" customHeight="1">
      <c r="A46" s="91" t="s">
        <v>109</v>
      </c>
      <c r="B46" s="52" t="s">
        <v>110</v>
      </c>
      <c r="C46" s="50">
        <v>7.2</v>
      </c>
      <c r="D46" s="57">
        <v>22</v>
      </c>
      <c r="E46" s="61">
        <v>0.00158912037037037</v>
      </c>
      <c r="F46" s="62">
        <v>61</v>
      </c>
      <c r="G46" s="58">
        <v>0.0009733796296296296</v>
      </c>
      <c r="H46" s="57">
        <v>21</v>
      </c>
      <c r="I46" s="63">
        <v>10</v>
      </c>
      <c r="J46" s="71">
        <v>29</v>
      </c>
      <c r="K46" s="49">
        <v>19</v>
      </c>
      <c r="L46" s="68">
        <v>32.39999999999999</v>
      </c>
      <c r="M46" s="63">
        <v>225</v>
      </c>
      <c r="N46" s="71">
        <v>16</v>
      </c>
      <c r="O46" s="73">
        <v>591</v>
      </c>
      <c r="P46" s="68">
        <v>21</v>
      </c>
      <c r="Q46" s="63">
        <v>4</v>
      </c>
      <c r="R46" s="71">
        <v>9</v>
      </c>
      <c r="S46" s="176">
        <v>211.39999999999998</v>
      </c>
    </row>
    <row r="47" spans="1:19" ht="13.5" customHeight="1">
      <c r="A47" s="91" t="s">
        <v>106</v>
      </c>
      <c r="B47" s="52" t="s">
        <v>79</v>
      </c>
      <c r="C47" s="50">
        <v>7.4</v>
      </c>
      <c r="D47" s="57">
        <v>20</v>
      </c>
      <c r="E47" s="61">
        <v>0.0017812499999999998</v>
      </c>
      <c r="F47" s="62">
        <v>37</v>
      </c>
      <c r="G47" s="58">
        <v>0.0008680555555555555</v>
      </c>
      <c r="H47" s="57">
        <v>51</v>
      </c>
      <c r="I47" s="63">
        <v>13</v>
      </c>
      <c r="J47" s="71">
        <v>36</v>
      </c>
      <c r="K47" s="49">
        <v>18</v>
      </c>
      <c r="L47" s="68">
        <v>30.49999999999999</v>
      </c>
      <c r="M47" s="63">
        <v>228</v>
      </c>
      <c r="N47" s="71">
        <v>17</v>
      </c>
      <c r="O47" s="73">
        <v>511</v>
      </c>
      <c r="P47" s="68">
        <v>13</v>
      </c>
      <c r="Q47" s="63">
        <v>3</v>
      </c>
      <c r="R47" s="71">
        <v>1</v>
      </c>
      <c r="S47" s="176">
        <v>205.5</v>
      </c>
    </row>
    <row r="48" spans="1:19" ht="13.5" customHeight="1">
      <c r="A48" s="91" t="s">
        <v>114</v>
      </c>
      <c r="B48" s="52" t="s">
        <v>92</v>
      </c>
      <c r="C48" s="50">
        <v>7</v>
      </c>
      <c r="D48" s="57">
        <v>24</v>
      </c>
      <c r="E48" s="61">
        <v>0.0016886574074074076</v>
      </c>
      <c r="F48" s="62">
        <v>49</v>
      </c>
      <c r="G48" s="49"/>
      <c r="H48" s="57">
        <v>0</v>
      </c>
      <c r="I48" s="63">
        <v>20</v>
      </c>
      <c r="J48" s="71">
        <v>50</v>
      </c>
      <c r="K48" s="49">
        <v>18</v>
      </c>
      <c r="L48" s="68">
        <v>30.49999999999999</v>
      </c>
      <c r="M48" s="63">
        <v>230</v>
      </c>
      <c r="N48" s="71">
        <v>17</v>
      </c>
      <c r="O48" s="73">
        <v>545</v>
      </c>
      <c r="P48" s="68">
        <v>17</v>
      </c>
      <c r="Q48" s="63">
        <v>5</v>
      </c>
      <c r="R48" s="71">
        <v>17</v>
      </c>
      <c r="S48" s="176">
        <v>204.5</v>
      </c>
    </row>
    <row r="49" spans="1:19" ht="13.5" customHeight="1" thickBot="1">
      <c r="A49" s="92" t="s">
        <v>113</v>
      </c>
      <c r="B49" s="56" t="s">
        <v>30</v>
      </c>
      <c r="C49" s="93">
        <v>7.5</v>
      </c>
      <c r="D49" s="94">
        <v>19</v>
      </c>
      <c r="E49" s="95">
        <v>0.0016932870370370372</v>
      </c>
      <c r="F49" s="67">
        <v>48</v>
      </c>
      <c r="G49" s="107">
        <v>0.0010324074074074074</v>
      </c>
      <c r="H49" s="94">
        <v>5</v>
      </c>
      <c r="I49" s="66">
        <v>10</v>
      </c>
      <c r="J49" s="72">
        <v>29</v>
      </c>
      <c r="K49" s="96">
        <v>11</v>
      </c>
      <c r="L49" s="97">
        <v>17.2</v>
      </c>
      <c r="M49" s="66">
        <v>230</v>
      </c>
      <c r="N49" s="72">
        <v>17</v>
      </c>
      <c r="O49" s="98">
        <v>610</v>
      </c>
      <c r="P49" s="97">
        <v>23</v>
      </c>
      <c r="Q49" s="66">
        <v>5</v>
      </c>
      <c r="R49" s="72">
        <v>17</v>
      </c>
      <c r="S49" s="177">
        <v>175.2</v>
      </c>
    </row>
    <row r="50" spans="1:21" ht="13.5" customHeight="1">
      <c r="A50" s="184"/>
      <c r="B50" s="184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184"/>
      <c r="U50" s="184"/>
    </row>
    <row r="51" spans="1:21" ht="13.5" customHeight="1" thickBot="1">
      <c r="A51" s="186" t="s">
        <v>141</v>
      </c>
      <c r="B51" s="184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184"/>
      <c r="U51" s="184"/>
    </row>
    <row r="52" spans="1:19" ht="13.5" customHeight="1" thickBot="1">
      <c r="A52" s="146" t="s">
        <v>3</v>
      </c>
      <c r="B52" s="166" t="s">
        <v>142</v>
      </c>
      <c r="C52" s="156" t="s">
        <v>4</v>
      </c>
      <c r="D52" s="149" t="s">
        <v>5</v>
      </c>
      <c r="E52" s="154" t="s">
        <v>6</v>
      </c>
      <c r="F52" s="151" t="s">
        <v>5</v>
      </c>
      <c r="G52" s="156" t="s">
        <v>7</v>
      </c>
      <c r="H52" s="149" t="s">
        <v>5</v>
      </c>
      <c r="I52" s="167" t="s">
        <v>8</v>
      </c>
      <c r="J52" s="168" t="s">
        <v>5</v>
      </c>
      <c r="K52" s="169" t="s">
        <v>9</v>
      </c>
      <c r="L52" s="170" t="s">
        <v>5</v>
      </c>
      <c r="M52" s="167" t="s">
        <v>10</v>
      </c>
      <c r="N52" s="168" t="s">
        <v>5</v>
      </c>
      <c r="O52" s="169" t="s">
        <v>11</v>
      </c>
      <c r="P52" s="170" t="s">
        <v>5</v>
      </c>
      <c r="Q52" s="167" t="s">
        <v>12</v>
      </c>
      <c r="R52" s="168" t="s">
        <v>5</v>
      </c>
      <c r="S52" s="166" t="s">
        <v>13</v>
      </c>
    </row>
    <row r="53" spans="1:19" ht="13.5" customHeight="1">
      <c r="A53" s="164" t="s">
        <v>123</v>
      </c>
      <c r="B53" s="76" t="s">
        <v>17</v>
      </c>
      <c r="C53" s="77">
        <v>7.3</v>
      </c>
      <c r="D53" s="78">
        <v>23</v>
      </c>
      <c r="E53" s="79">
        <v>0.0016053240740740741</v>
      </c>
      <c r="F53" s="80">
        <v>66</v>
      </c>
      <c r="G53" s="162">
        <v>0.0007465277777777778</v>
      </c>
      <c r="H53" s="78">
        <v>95</v>
      </c>
      <c r="I53" s="82">
        <v>16</v>
      </c>
      <c r="J53" s="83">
        <v>46</v>
      </c>
      <c r="K53" s="81">
        <v>18</v>
      </c>
      <c r="L53" s="84">
        <v>36.50000000000001</v>
      </c>
      <c r="M53" s="165">
        <v>238</v>
      </c>
      <c r="N53" s="83">
        <v>22</v>
      </c>
      <c r="O53" s="81">
        <v>696</v>
      </c>
      <c r="P53" s="84">
        <v>33</v>
      </c>
      <c r="Q53" s="82">
        <v>6</v>
      </c>
      <c r="R53" s="83">
        <v>25</v>
      </c>
      <c r="S53" s="178">
        <v>346.5</v>
      </c>
    </row>
    <row r="54" spans="1:19" ht="13.5" customHeight="1">
      <c r="A54" s="91" t="s">
        <v>137</v>
      </c>
      <c r="B54" s="52" t="s">
        <v>48</v>
      </c>
      <c r="C54" s="50">
        <v>7.4</v>
      </c>
      <c r="D54" s="57">
        <v>22</v>
      </c>
      <c r="E54" s="61">
        <v>0.0018310185185185185</v>
      </c>
      <c r="F54" s="62">
        <v>38</v>
      </c>
      <c r="G54" s="58">
        <v>0.0008333333333333334</v>
      </c>
      <c r="H54" s="57">
        <v>70</v>
      </c>
      <c r="I54" s="63">
        <v>13</v>
      </c>
      <c r="J54" s="71">
        <v>40</v>
      </c>
      <c r="K54" s="49">
        <v>16</v>
      </c>
      <c r="L54" s="68">
        <v>32.300000000000004</v>
      </c>
      <c r="M54" s="63">
        <v>224</v>
      </c>
      <c r="N54" s="71">
        <v>18</v>
      </c>
      <c r="O54" s="73">
        <v>538</v>
      </c>
      <c r="P54" s="68">
        <v>19</v>
      </c>
      <c r="Q54" s="63">
        <v>6</v>
      </c>
      <c r="R54" s="71">
        <v>25</v>
      </c>
      <c r="S54" s="176">
        <v>264.3</v>
      </c>
    </row>
    <row r="55" spans="1:19" ht="13.5" customHeight="1">
      <c r="A55" s="91" t="s">
        <v>116</v>
      </c>
      <c r="B55" s="52" t="s">
        <v>103</v>
      </c>
      <c r="C55" s="50">
        <v>7.4</v>
      </c>
      <c r="D55" s="57">
        <v>22</v>
      </c>
      <c r="E55" s="61">
        <v>0.0016504629629629632</v>
      </c>
      <c r="F55" s="62">
        <v>61</v>
      </c>
      <c r="G55" s="58">
        <v>0.0008287037037037038</v>
      </c>
      <c r="H55" s="57">
        <v>72</v>
      </c>
      <c r="I55" s="63">
        <v>13</v>
      </c>
      <c r="J55" s="71">
        <v>40</v>
      </c>
      <c r="K55" s="49">
        <v>3</v>
      </c>
      <c r="L55" s="68">
        <v>5</v>
      </c>
      <c r="M55" s="74">
        <v>212</v>
      </c>
      <c r="N55" s="71">
        <v>16</v>
      </c>
      <c r="O55" s="49">
        <v>520</v>
      </c>
      <c r="P55" s="68">
        <v>17</v>
      </c>
      <c r="Q55" s="63">
        <v>6</v>
      </c>
      <c r="R55" s="71">
        <v>25</v>
      </c>
      <c r="S55" s="176">
        <v>258</v>
      </c>
    </row>
    <row r="56" spans="1:19" ht="13.5" customHeight="1">
      <c r="A56" s="91" t="s">
        <v>127</v>
      </c>
      <c r="B56" s="52" t="s">
        <v>125</v>
      </c>
      <c r="C56" s="50">
        <v>7.1</v>
      </c>
      <c r="D56" s="57">
        <v>25</v>
      </c>
      <c r="E56" s="61">
        <v>0.0016493055555555556</v>
      </c>
      <c r="F56" s="62">
        <v>61</v>
      </c>
      <c r="G56" s="58">
        <v>0.001042824074074074</v>
      </c>
      <c r="H56" s="57">
        <v>12</v>
      </c>
      <c r="I56" s="63">
        <v>20</v>
      </c>
      <c r="J56" s="71">
        <v>54</v>
      </c>
      <c r="K56" s="49">
        <v>16</v>
      </c>
      <c r="L56" s="68">
        <v>32.300000000000004</v>
      </c>
      <c r="M56" s="63">
        <v>240</v>
      </c>
      <c r="N56" s="71">
        <v>22</v>
      </c>
      <c r="O56" s="73">
        <v>603</v>
      </c>
      <c r="P56" s="68">
        <v>25</v>
      </c>
      <c r="Q56" s="63">
        <v>6</v>
      </c>
      <c r="R56" s="71">
        <v>25</v>
      </c>
      <c r="S56" s="176">
        <v>256.3</v>
      </c>
    </row>
    <row r="57" spans="1:19" ht="13.5" customHeight="1">
      <c r="A57" s="91" t="s">
        <v>120</v>
      </c>
      <c r="B57" s="52" t="s">
        <v>20</v>
      </c>
      <c r="C57" s="50">
        <v>7.4</v>
      </c>
      <c r="D57" s="57">
        <v>22</v>
      </c>
      <c r="E57" s="61">
        <v>0.001846064814814815</v>
      </c>
      <c r="F57" s="62">
        <v>36</v>
      </c>
      <c r="G57" s="58">
        <v>0.0009490740740740741</v>
      </c>
      <c r="H57" s="57">
        <v>38</v>
      </c>
      <c r="I57" s="63">
        <v>10</v>
      </c>
      <c r="J57" s="71">
        <v>31</v>
      </c>
      <c r="K57" s="49">
        <v>14</v>
      </c>
      <c r="L57" s="68">
        <v>28.100000000000005</v>
      </c>
      <c r="M57" s="74">
        <v>242</v>
      </c>
      <c r="N57" s="71">
        <v>22</v>
      </c>
      <c r="O57" s="49">
        <v>568</v>
      </c>
      <c r="P57" s="68">
        <v>21</v>
      </c>
      <c r="Q57" s="63">
        <v>6</v>
      </c>
      <c r="R57" s="71">
        <v>25</v>
      </c>
      <c r="S57" s="176">
        <v>223.1</v>
      </c>
    </row>
    <row r="58" spans="1:19" ht="13.5" customHeight="1">
      <c r="A58" s="106" t="s">
        <v>119</v>
      </c>
      <c r="B58" s="54" t="s">
        <v>55</v>
      </c>
      <c r="C58" s="50">
        <v>6.9</v>
      </c>
      <c r="D58" s="57">
        <v>27</v>
      </c>
      <c r="E58" s="61">
        <v>0.0016932870370370372</v>
      </c>
      <c r="F58" s="62">
        <v>55</v>
      </c>
      <c r="G58" s="58">
        <v>0.0010196759259259258</v>
      </c>
      <c r="H58" s="57">
        <v>19</v>
      </c>
      <c r="I58" s="63">
        <v>9</v>
      </c>
      <c r="J58" s="71">
        <v>28</v>
      </c>
      <c r="K58" s="49">
        <v>3</v>
      </c>
      <c r="L58" s="68">
        <v>5</v>
      </c>
      <c r="M58" s="74">
        <v>254</v>
      </c>
      <c r="N58" s="71">
        <v>25</v>
      </c>
      <c r="O58" s="49">
        <v>603</v>
      </c>
      <c r="P58" s="68">
        <v>25</v>
      </c>
      <c r="Q58" s="63">
        <v>6</v>
      </c>
      <c r="R58" s="71">
        <v>25</v>
      </c>
      <c r="S58" s="176">
        <v>209</v>
      </c>
    </row>
    <row r="59" spans="1:19" ht="13.5" customHeight="1">
      <c r="A59" s="91" t="s">
        <v>136</v>
      </c>
      <c r="B59" s="52" t="s">
        <v>50</v>
      </c>
      <c r="C59" s="50">
        <v>7.4</v>
      </c>
      <c r="D59" s="57">
        <v>22</v>
      </c>
      <c r="E59" s="61">
        <v>0.0017604166666666669</v>
      </c>
      <c r="F59" s="62">
        <v>47</v>
      </c>
      <c r="G59" s="49"/>
      <c r="H59" s="57">
        <v>0</v>
      </c>
      <c r="I59" s="63">
        <v>10</v>
      </c>
      <c r="J59" s="71">
        <v>31</v>
      </c>
      <c r="K59" s="49">
        <v>21</v>
      </c>
      <c r="L59" s="68">
        <v>42.80000000000001</v>
      </c>
      <c r="M59" s="63">
        <v>212</v>
      </c>
      <c r="N59" s="71">
        <v>16</v>
      </c>
      <c r="O59" s="73">
        <v>557</v>
      </c>
      <c r="P59" s="68">
        <v>20</v>
      </c>
      <c r="Q59" s="63">
        <v>6</v>
      </c>
      <c r="R59" s="71">
        <v>25</v>
      </c>
      <c r="S59" s="176">
        <v>203.8</v>
      </c>
    </row>
    <row r="60" spans="1:19" ht="13.5" customHeight="1">
      <c r="A60" s="91" t="s">
        <v>126</v>
      </c>
      <c r="B60" s="52" t="s">
        <v>92</v>
      </c>
      <c r="C60" s="50">
        <v>7.1</v>
      </c>
      <c r="D60" s="57">
        <v>25</v>
      </c>
      <c r="E60" s="61">
        <v>0.0017557870370370368</v>
      </c>
      <c r="F60" s="62">
        <v>48</v>
      </c>
      <c r="G60" s="49"/>
      <c r="H60" s="57">
        <v>0</v>
      </c>
      <c r="I60" s="63">
        <v>15</v>
      </c>
      <c r="J60" s="71">
        <v>44</v>
      </c>
      <c r="K60" s="49">
        <v>15</v>
      </c>
      <c r="L60" s="68">
        <v>30.200000000000006</v>
      </c>
      <c r="M60" s="63">
        <v>248</v>
      </c>
      <c r="N60" s="71">
        <v>24</v>
      </c>
      <c r="O60" s="73">
        <v>565</v>
      </c>
      <c r="P60" s="68">
        <v>21</v>
      </c>
      <c r="Q60" s="63">
        <v>4</v>
      </c>
      <c r="R60" s="71">
        <v>9</v>
      </c>
      <c r="S60" s="176">
        <v>201.20000000000002</v>
      </c>
    </row>
    <row r="61" spans="1:19" ht="13.5" customHeight="1">
      <c r="A61" s="91" t="s">
        <v>124</v>
      </c>
      <c r="B61" s="52" t="s">
        <v>125</v>
      </c>
      <c r="C61" s="50">
        <v>7.2</v>
      </c>
      <c r="D61" s="57">
        <v>24</v>
      </c>
      <c r="E61" s="61">
        <v>0.0018680555555555553</v>
      </c>
      <c r="F61" s="62">
        <v>34</v>
      </c>
      <c r="G61" s="58">
        <v>0.0016122685185185187</v>
      </c>
      <c r="H61" s="57">
        <v>0</v>
      </c>
      <c r="I61" s="63">
        <v>14</v>
      </c>
      <c r="J61" s="71">
        <v>42</v>
      </c>
      <c r="K61" s="49">
        <v>21</v>
      </c>
      <c r="L61" s="68">
        <v>42.80000000000001</v>
      </c>
      <c r="M61" s="63">
        <v>237</v>
      </c>
      <c r="N61" s="71">
        <v>21</v>
      </c>
      <c r="O61" s="73">
        <v>505</v>
      </c>
      <c r="P61" s="68">
        <v>15</v>
      </c>
      <c r="Q61" s="63">
        <v>4</v>
      </c>
      <c r="R61" s="71">
        <v>9</v>
      </c>
      <c r="S61" s="176">
        <v>187.8</v>
      </c>
    </row>
    <row r="62" spans="1:19" ht="13.5" customHeight="1">
      <c r="A62" s="91" t="s">
        <v>117</v>
      </c>
      <c r="B62" s="52" t="s">
        <v>118</v>
      </c>
      <c r="C62" s="50">
        <v>7.4</v>
      </c>
      <c r="D62" s="57">
        <v>22</v>
      </c>
      <c r="E62" s="61">
        <v>0.0019756944444444444</v>
      </c>
      <c r="F62" s="62">
        <v>21</v>
      </c>
      <c r="G62" s="58">
        <v>0.001005787037037037</v>
      </c>
      <c r="H62" s="57">
        <v>22</v>
      </c>
      <c r="I62" s="63">
        <v>7</v>
      </c>
      <c r="J62" s="71">
        <v>22</v>
      </c>
      <c r="K62" s="49">
        <v>16</v>
      </c>
      <c r="L62" s="68">
        <v>32.300000000000004</v>
      </c>
      <c r="M62" s="74">
        <v>234</v>
      </c>
      <c r="N62" s="71">
        <v>21</v>
      </c>
      <c r="O62" s="49">
        <v>523</v>
      </c>
      <c r="P62" s="68">
        <v>17</v>
      </c>
      <c r="Q62" s="63">
        <v>6</v>
      </c>
      <c r="R62" s="71">
        <v>25</v>
      </c>
      <c r="S62" s="176">
        <v>182.3</v>
      </c>
    </row>
    <row r="63" spans="1:19" ht="13.5" customHeight="1">
      <c r="A63" s="91" t="s">
        <v>132</v>
      </c>
      <c r="B63" s="52" t="s">
        <v>35</v>
      </c>
      <c r="C63" s="50">
        <v>7.4</v>
      </c>
      <c r="D63" s="57">
        <v>22</v>
      </c>
      <c r="E63" s="61">
        <v>0.0019247685185185184</v>
      </c>
      <c r="F63" s="62">
        <v>27</v>
      </c>
      <c r="G63" s="58">
        <v>0.001</v>
      </c>
      <c r="H63" s="57">
        <v>24</v>
      </c>
      <c r="I63" s="63">
        <v>9</v>
      </c>
      <c r="J63" s="71">
        <v>28</v>
      </c>
      <c r="K63" s="49">
        <v>10</v>
      </c>
      <c r="L63" s="68">
        <v>19.7</v>
      </c>
      <c r="M63" s="63">
        <v>226</v>
      </c>
      <c r="N63" s="71">
        <v>19</v>
      </c>
      <c r="O63" s="73">
        <v>503</v>
      </c>
      <c r="P63" s="68">
        <v>15</v>
      </c>
      <c r="Q63" s="63">
        <v>6</v>
      </c>
      <c r="R63" s="71">
        <v>25</v>
      </c>
      <c r="S63" s="176">
        <v>179.7</v>
      </c>
    </row>
    <row r="64" spans="1:19" ht="13.5" customHeight="1">
      <c r="A64" s="91" t="s">
        <v>131</v>
      </c>
      <c r="B64" s="52" t="s">
        <v>50</v>
      </c>
      <c r="C64" s="50">
        <v>7.8</v>
      </c>
      <c r="D64" s="57">
        <v>18</v>
      </c>
      <c r="E64" s="61">
        <v>0.0017800925925925927</v>
      </c>
      <c r="F64" s="62">
        <v>45</v>
      </c>
      <c r="G64" s="49"/>
      <c r="H64" s="57">
        <v>0</v>
      </c>
      <c r="I64" s="63">
        <v>7</v>
      </c>
      <c r="J64" s="71">
        <v>22</v>
      </c>
      <c r="K64" s="49">
        <v>18</v>
      </c>
      <c r="L64" s="68">
        <v>36.50000000000001</v>
      </c>
      <c r="M64" s="63">
        <v>221</v>
      </c>
      <c r="N64" s="71">
        <v>18</v>
      </c>
      <c r="O64" s="73">
        <v>543</v>
      </c>
      <c r="P64" s="68">
        <v>19</v>
      </c>
      <c r="Q64" s="63">
        <v>5.5</v>
      </c>
      <c r="R64" s="71">
        <v>21</v>
      </c>
      <c r="S64" s="176">
        <v>179.5</v>
      </c>
    </row>
    <row r="65" spans="1:19" ht="13.5" customHeight="1">
      <c r="A65" s="106" t="s">
        <v>121</v>
      </c>
      <c r="B65" s="54" t="s">
        <v>122</v>
      </c>
      <c r="C65" s="50">
        <v>7.8</v>
      </c>
      <c r="D65" s="57">
        <v>18</v>
      </c>
      <c r="E65" s="61">
        <v>0.0020243055555555557</v>
      </c>
      <c r="F65" s="62">
        <v>15</v>
      </c>
      <c r="G65" s="58">
        <v>0.0011192129629629631</v>
      </c>
      <c r="H65" s="57">
        <v>0</v>
      </c>
      <c r="I65" s="63">
        <v>15</v>
      </c>
      <c r="J65" s="71">
        <v>44</v>
      </c>
      <c r="K65" s="49">
        <v>19</v>
      </c>
      <c r="L65" s="68">
        <v>38.60000000000001</v>
      </c>
      <c r="M65" s="74">
        <v>228</v>
      </c>
      <c r="N65" s="71">
        <v>19</v>
      </c>
      <c r="O65" s="49">
        <v>547</v>
      </c>
      <c r="P65" s="68">
        <v>19</v>
      </c>
      <c r="Q65" s="63">
        <v>6</v>
      </c>
      <c r="R65" s="71">
        <v>25</v>
      </c>
      <c r="S65" s="176">
        <v>178.60000000000002</v>
      </c>
    </row>
    <row r="66" spans="1:19" ht="13.5" customHeight="1">
      <c r="A66" s="91" t="s">
        <v>130</v>
      </c>
      <c r="B66" s="52" t="s">
        <v>35</v>
      </c>
      <c r="C66" s="50">
        <v>8.1</v>
      </c>
      <c r="D66" s="57">
        <v>15</v>
      </c>
      <c r="E66" s="61">
        <v>0.0018483796296296295</v>
      </c>
      <c r="F66" s="62">
        <v>36</v>
      </c>
      <c r="G66" s="58">
        <v>0.0008888888888888888</v>
      </c>
      <c r="H66" s="57">
        <v>55</v>
      </c>
      <c r="I66" s="63">
        <v>1</v>
      </c>
      <c r="J66" s="71">
        <v>4</v>
      </c>
      <c r="K66" s="49">
        <v>4</v>
      </c>
      <c r="L66" s="68">
        <v>7.1</v>
      </c>
      <c r="M66" s="63">
        <v>205</v>
      </c>
      <c r="N66" s="71">
        <v>14</v>
      </c>
      <c r="O66" s="73">
        <v>530</v>
      </c>
      <c r="P66" s="68">
        <v>18</v>
      </c>
      <c r="Q66" s="63">
        <v>6</v>
      </c>
      <c r="R66" s="71">
        <v>25</v>
      </c>
      <c r="S66" s="176">
        <v>174.1</v>
      </c>
    </row>
    <row r="67" spans="1:19" ht="13.5" customHeight="1" thickBot="1">
      <c r="A67" s="108" t="s">
        <v>129</v>
      </c>
      <c r="B67" s="109" t="s">
        <v>110</v>
      </c>
      <c r="C67" s="110">
        <v>8.1</v>
      </c>
      <c r="D67" s="101">
        <v>15</v>
      </c>
      <c r="E67" s="111">
        <v>0.0018402777777777777</v>
      </c>
      <c r="F67" s="103">
        <v>37</v>
      </c>
      <c r="G67" s="112">
        <v>0.0010081018518518518</v>
      </c>
      <c r="H67" s="101">
        <v>22</v>
      </c>
      <c r="I67" s="102">
        <v>10</v>
      </c>
      <c r="J67" s="113">
        <v>31</v>
      </c>
      <c r="K67" s="100">
        <v>9</v>
      </c>
      <c r="L67" s="114">
        <v>17.599999999999998</v>
      </c>
      <c r="M67" s="102">
        <v>210</v>
      </c>
      <c r="N67" s="113">
        <v>15</v>
      </c>
      <c r="O67" s="115">
        <v>530</v>
      </c>
      <c r="P67" s="114">
        <v>18</v>
      </c>
      <c r="Q67" s="102">
        <v>4</v>
      </c>
      <c r="R67" s="113">
        <v>9</v>
      </c>
      <c r="S67" s="179">
        <v>164.6</v>
      </c>
    </row>
    <row r="68" spans="1:19" ht="13.5" customHeight="1">
      <c r="A68" s="86" t="s">
        <v>134</v>
      </c>
      <c r="B68" s="116" t="s">
        <v>135</v>
      </c>
      <c r="C68" s="117">
        <v>7.4</v>
      </c>
      <c r="D68" s="88">
        <v>22</v>
      </c>
      <c r="E68" s="59"/>
      <c r="F68" s="60">
        <v>0</v>
      </c>
      <c r="G68" s="118">
        <v>0.001204861111111111</v>
      </c>
      <c r="H68" s="88">
        <v>0</v>
      </c>
      <c r="I68" s="59">
        <v>12</v>
      </c>
      <c r="J68" s="119">
        <v>37</v>
      </c>
      <c r="K68" s="87">
        <v>20</v>
      </c>
      <c r="L68" s="120">
        <v>40.70000000000001</v>
      </c>
      <c r="M68" s="59">
        <v>222</v>
      </c>
      <c r="N68" s="119">
        <v>18</v>
      </c>
      <c r="O68" s="121">
        <v>590</v>
      </c>
      <c r="P68" s="120">
        <v>23</v>
      </c>
      <c r="Q68" s="59">
        <v>5</v>
      </c>
      <c r="R68" s="119">
        <v>17</v>
      </c>
      <c r="S68" s="180">
        <v>157.70000000000002</v>
      </c>
    </row>
    <row r="69" spans="1:19" ht="13.5" customHeight="1">
      <c r="A69" s="91" t="s">
        <v>133</v>
      </c>
      <c r="B69" s="52" t="s">
        <v>37</v>
      </c>
      <c r="C69" s="50">
        <v>8</v>
      </c>
      <c r="D69" s="57">
        <v>16</v>
      </c>
      <c r="E69" s="61">
        <v>0.001990740740740741</v>
      </c>
      <c r="F69" s="62">
        <v>19</v>
      </c>
      <c r="G69" s="49"/>
      <c r="H69" s="57">
        <v>0</v>
      </c>
      <c r="I69" s="63">
        <v>10</v>
      </c>
      <c r="J69" s="71">
        <v>31</v>
      </c>
      <c r="K69" s="49">
        <v>6</v>
      </c>
      <c r="L69" s="68">
        <v>11.299999999999999</v>
      </c>
      <c r="M69" s="63">
        <v>198</v>
      </c>
      <c r="N69" s="71">
        <v>13</v>
      </c>
      <c r="O69" s="73">
        <v>460</v>
      </c>
      <c r="P69" s="68">
        <v>11</v>
      </c>
      <c r="Q69" s="63">
        <v>6</v>
      </c>
      <c r="R69" s="71">
        <v>25</v>
      </c>
      <c r="S69" s="181">
        <v>126.3</v>
      </c>
    </row>
    <row r="70" spans="1:19" ht="13.5" customHeight="1" thickBot="1">
      <c r="A70" s="92" t="s">
        <v>128</v>
      </c>
      <c r="B70" s="56" t="s">
        <v>79</v>
      </c>
      <c r="C70" s="93">
        <v>7.7</v>
      </c>
      <c r="D70" s="94">
        <v>19</v>
      </c>
      <c r="E70" s="95">
        <v>0.001939814814814815</v>
      </c>
      <c r="F70" s="67">
        <v>25</v>
      </c>
      <c r="G70" s="107">
        <v>0.0011168981481481483</v>
      </c>
      <c r="H70" s="94">
        <v>0</v>
      </c>
      <c r="I70" s="66">
        <v>2</v>
      </c>
      <c r="J70" s="72">
        <v>7</v>
      </c>
      <c r="K70" s="96">
        <v>2</v>
      </c>
      <c r="L70" s="97">
        <v>3</v>
      </c>
      <c r="M70" s="66">
        <v>202</v>
      </c>
      <c r="N70" s="72">
        <v>14</v>
      </c>
      <c r="O70" s="98">
        <v>568</v>
      </c>
      <c r="P70" s="97">
        <v>21</v>
      </c>
      <c r="Q70" s="66">
        <v>6</v>
      </c>
      <c r="R70" s="72">
        <v>25</v>
      </c>
      <c r="S70" s="182">
        <v>114</v>
      </c>
    </row>
    <row r="71" spans="1:22" ht="13.5" customHeight="1">
      <c r="A71" s="184"/>
      <c r="B71" s="184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184"/>
      <c r="N71" s="47"/>
      <c r="O71" s="47"/>
      <c r="P71" s="47"/>
      <c r="Q71" s="47"/>
      <c r="R71" s="47"/>
      <c r="S71" s="47"/>
      <c r="T71" s="184"/>
      <c r="U71" s="184"/>
      <c r="V71" s="184"/>
    </row>
    <row r="72" spans="1:22" ht="13.5" customHeight="1" thickBot="1">
      <c r="A72" s="184" t="s">
        <v>143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</row>
    <row r="73" spans="1:19" ht="13.5" customHeight="1" thickBot="1">
      <c r="A73" s="146" t="s">
        <v>3</v>
      </c>
      <c r="B73" s="166" t="s">
        <v>142</v>
      </c>
      <c r="C73" s="156" t="s">
        <v>4</v>
      </c>
      <c r="D73" s="149" t="s">
        <v>5</v>
      </c>
      <c r="E73" s="154" t="s">
        <v>6</v>
      </c>
      <c r="F73" s="151" t="s">
        <v>5</v>
      </c>
      <c r="G73" s="156" t="s">
        <v>7</v>
      </c>
      <c r="H73" s="149" t="s">
        <v>5</v>
      </c>
      <c r="I73" s="167" t="s">
        <v>8</v>
      </c>
      <c r="J73" s="168" t="s">
        <v>5</v>
      </c>
      <c r="K73" s="169" t="s">
        <v>9</v>
      </c>
      <c r="L73" s="170" t="s">
        <v>5</v>
      </c>
      <c r="M73" s="167" t="s">
        <v>10</v>
      </c>
      <c r="N73" s="168" t="s">
        <v>5</v>
      </c>
      <c r="O73" s="169" t="s">
        <v>11</v>
      </c>
      <c r="P73" s="170" t="s">
        <v>5</v>
      </c>
      <c r="Q73" s="167" t="s">
        <v>12</v>
      </c>
      <c r="R73" s="168" t="s">
        <v>5</v>
      </c>
      <c r="S73" s="166" t="s">
        <v>13</v>
      </c>
    </row>
    <row r="74" spans="1:19" ht="13.5" customHeight="1">
      <c r="A74" s="164" t="s">
        <v>25</v>
      </c>
      <c r="B74" s="76" t="s">
        <v>26</v>
      </c>
      <c r="C74" s="77">
        <v>7.8</v>
      </c>
      <c r="D74" s="78">
        <v>19</v>
      </c>
      <c r="E74" s="79">
        <v>0.0020370370370370373</v>
      </c>
      <c r="F74" s="80">
        <v>25</v>
      </c>
      <c r="G74" s="162">
        <v>0.0008425925925925926</v>
      </c>
      <c r="H74" s="84">
        <v>63</v>
      </c>
      <c r="I74" s="82">
        <v>11</v>
      </c>
      <c r="J74" s="83">
        <v>35</v>
      </c>
      <c r="K74" s="81">
        <v>30</v>
      </c>
      <c r="L74" s="84">
        <v>74.9</v>
      </c>
      <c r="M74" s="165">
        <v>201</v>
      </c>
      <c r="N74" s="83">
        <v>12</v>
      </c>
      <c r="O74" s="81">
        <v>451</v>
      </c>
      <c r="P74" s="84">
        <v>11</v>
      </c>
      <c r="Q74" s="82">
        <v>6</v>
      </c>
      <c r="R74" s="83">
        <v>25</v>
      </c>
      <c r="S74" s="178">
        <v>264.9</v>
      </c>
    </row>
    <row r="75" spans="1:19" ht="13.5" customHeight="1">
      <c r="A75" s="91" t="s">
        <v>22</v>
      </c>
      <c r="B75" s="52" t="s">
        <v>23</v>
      </c>
      <c r="C75" s="50">
        <v>7.6</v>
      </c>
      <c r="D75" s="57">
        <v>21</v>
      </c>
      <c r="E75" s="61">
        <v>0.0019780092592592592</v>
      </c>
      <c r="F75" s="62">
        <v>31</v>
      </c>
      <c r="G75" s="49"/>
      <c r="H75" s="68">
        <v>0</v>
      </c>
      <c r="I75" s="63">
        <v>13</v>
      </c>
      <c r="J75" s="71">
        <v>41</v>
      </c>
      <c r="K75" s="49">
        <v>41</v>
      </c>
      <c r="L75" s="68">
        <v>96</v>
      </c>
      <c r="M75" s="74">
        <v>218</v>
      </c>
      <c r="N75" s="71">
        <v>16</v>
      </c>
      <c r="O75" s="49">
        <v>557</v>
      </c>
      <c r="P75" s="68">
        <v>22</v>
      </c>
      <c r="Q75" s="63">
        <v>6</v>
      </c>
      <c r="R75" s="71">
        <v>25</v>
      </c>
      <c r="S75" s="176">
        <v>252</v>
      </c>
    </row>
    <row r="76" spans="1:19" ht="13.5" customHeight="1">
      <c r="A76" s="91" t="s">
        <v>16</v>
      </c>
      <c r="B76" s="52" t="s">
        <v>17</v>
      </c>
      <c r="C76" s="50">
        <v>8</v>
      </c>
      <c r="D76" s="57">
        <v>17</v>
      </c>
      <c r="E76" s="61">
        <v>0.0018425925925925927</v>
      </c>
      <c r="F76" s="62">
        <v>46</v>
      </c>
      <c r="G76" s="58">
        <v>0.0010069444444444444</v>
      </c>
      <c r="H76" s="68">
        <v>22</v>
      </c>
      <c r="I76" s="63">
        <v>14</v>
      </c>
      <c r="J76" s="71">
        <v>44</v>
      </c>
      <c r="K76" s="49">
        <v>11</v>
      </c>
      <c r="L76" s="68">
        <v>28.8</v>
      </c>
      <c r="M76" s="74">
        <v>224</v>
      </c>
      <c r="N76" s="71">
        <v>18</v>
      </c>
      <c r="O76" s="49">
        <v>556</v>
      </c>
      <c r="P76" s="68">
        <v>22</v>
      </c>
      <c r="Q76" s="63">
        <v>6</v>
      </c>
      <c r="R76" s="71">
        <v>25</v>
      </c>
      <c r="S76" s="176">
        <v>222.8</v>
      </c>
    </row>
    <row r="77" spans="1:19" ht="13.5" customHeight="1">
      <c r="A77" s="91" t="s">
        <v>18</v>
      </c>
      <c r="B77" s="52" t="s">
        <v>17</v>
      </c>
      <c r="C77" s="50">
        <v>7.7</v>
      </c>
      <c r="D77" s="57">
        <v>20</v>
      </c>
      <c r="E77" s="61">
        <v>0.001972222222222222</v>
      </c>
      <c r="F77" s="62">
        <v>32</v>
      </c>
      <c r="G77" s="58">
        <v>0.0010092592592592592</v>
      </c>
      <c r="H77" s="68">
        <v>21</v>
      </c>
      <c r="I77" s="63">
        <v>15</v>
      </c>
      <c r="J77" s="71">
        <v>47</v>
      </c>
      <c r="K77" s="49">
        <v>16</v>
      </c>
      <c r="L77" s="68">
        <v>41.3</v>
      </c>
      <c r="M77" s="74">
        <v>225</v>
      </c>
      <c r="N77" s="71">
        <v>18</v>
      </c>
      <c r="O77" s="49">
        <v>469</v>
      </c>
      <c r="P77" s="68">
        <v>13</v>
      </c>
      <c r="Q77" s="63">
        <v>6</v>
      </c>
      <c r="R77" s="71">
        <v>25</v>
      </c>
      <c r="S77" s="176">
        <v>217.3</v>
      </c>
    </row>
    <row r="78" spans="1:19" ht="13.5" customHeight="1">
      <c r="A78" s="91" t="s">
        <v>29</v>
      </c>
      <c r="B78" s="52" t="s">
        <v>30</v>
      </c>
      <c r="C78" s="50">
        <v>7.6</v>
      </c>
      <c r="D78" s="57">
        <v>21</v>
      </c>
      <c r="E78" s="61">
        <v>0.0018599537037037037</v>
      </c>
      <c r="F78" s="62">
        <v>44</v>
      </c>
      <c r="G78" s="58">
        <v>0.0010196759259259258</v>
      </c>
      <c r="H78" s="68">
        <v>19</v>
      </c>
      <c r="I78" s="63">
        <v>10</v>
      </c>
      <c r="J78" s="71">
        <v>32</v>
      </c>
      <c r="K78" s="49">
        <v>11</v>
      </c>
      <c r="L78" s="68">
        <v>28.8</v>
      </c>
      <c r="M78" s="63">
        <v>215</v>
      </c>
      <c r="N78" s="71">
        <v>16</v>
      </c>
      <c r="O78" s="73">
        <v>647</v>
      </c>
      <c r="P78" s="68">
        <v>30</v>
      </c>
      <c r="Q78" s="63">
        <v>6</v>
      </c>
      <c r="R78" s="71">
        <v>25</v>
      </c>
      <c r="S78" s="176">
        <v>215.8</v>
      </c>
    </row>
    <row r="79" spans="1:19" ht="13.5" customHeight="1">
      <c r="A79" s="91" t="s">
        <v>27</v>
      </c>
      <c r="B79" s="52" t="s">
        <v>28</v>
      </c>
      <c r="C79" s="50">
        <v>8.4</v>
      </c>
      <c r="D79" s="57">
        <v>13</v>
      </c>
      <c r="E79" s="61">
        <v>0.002</v>
      </c>
      <c r="F79" s="62">
        <v>29</v>
      </c>
      <c r="G79" s="58">
        <v>0.0009594907407407407</v>
      </c>
      <c r="H79" s="68">
        <v>34</v>
      </c>
      <c r="I79" s="63">
        <v>12</v>
      </c>
      <c r="J79" s="71">
        <v>38</v>
      </c>
      <c r="K79" s="49">
        <v>22</v>
      </c>
      <c r="L79" s="68">
        <v>55.69999999999999</v>
      </c>
      <c r="M79" s="63">
        <v>193</v>
      </c>
      <c r="N79" s="71">
        <v>11</v>
      </c>
      <c r="O79" s="73">
        <v>520</v>
      </c>
      <c r="P79" s="68">
        <v>18</v>
      </c>
      <c r="Q79" s="63">
        <v>5</v>
      </c>
      <c r="R79" s="71">
        <v>17</v>
      </c>
      <c r="S79" s="176">
        <v>215.7</v>
      </c>
    </row>
    <row r="80" spans="1:19" ht="13.5" customHeight="1">
      <c r="A80" s="91" t="s">
        <v>14</v>
      </c>
      <c r="B80" s="52" t="s">
        <v>15</v>
      </c>
      <c r="C80" s="50">
        <v>8.6</v>
      </c>
      <c r="D80" s="57">
        <v>11</v>
      </c>
      <c r="E80" s="61">
        <v>0.0020983796296296293</v>
      </c>
      <c r="F80" s="62">
        <v>18</v>
      </c>
      <c r="G80" s="58">
        <v>0.0008530092592592592</v>
      </c>
      <c r="H80" s="68">
        <v>60</v>
      </c>
      <c r="I80" s="63">
        <v>13</v>
      </c>
      <c r="J80" s="71">
        <v>41</v>
      </c>
      <c r="K80" s="49">
        <v>10</v>
      </c>
      <c r="L80" s="68">
        <v>26.3</v>
      </c>
      <c r="M80" s="74">
        <v>218</v>
      </c>
      <c r="N80" s="71">
        <v>16</v>
      </c>
      <c r="O80" s="49">
        <v>470</v>
      </c>
      <c r="P80" s="68">
        <v>13</v>
      </c>
      <c r="Q80" s="63">
        <v>5</v>
      </c>
      <c r="R80" s="71">
        <v>17</v>
      </c>
      <c r="S80" s="176">
        <v>202.3</v>
      </c>
    </row>
    <row r="81" spans="1:19" ht="13.5" customHeight="1">
      <c r="A81" s="91" t="s">
        <v>21</v>
      </c>
      <c r="B81" s="52" t="s">
        <v>17</v>
      </c>
      <c r="C81" s="50">
        <v>8.5</v>
      </c>
      <c r="D81" s="57">
        <v>12</v>
      </c>
      <c r="E81" s="61">
        <v>0.0019814814814814816</v>
      </c>
      <c r="F81" s="62">
        <v>31</v>
      </c>
      <c r="G81" s="58">
        <v>0.0009884259259259258</v>
      </c>
      <c r="H81" s="68">
        <v>26</v>
      </c>
      <c r="I81" s="63">
        <v>9</v>
      </c>
      <c r="J81" s="71">
        <v>29</v>
      </c>
      <c r="K81" s="49">
        <v>16</v>
      </c>
      <c r="L81" s="68">
        <v>41.3</v>
      </c>
      <c r="M81" s="74">
        <v>176</v>
      </c>
      <c r="N81" s="71">
        <v>7</v>
      </c>
      <c r="O81" s="49">
        <v>532</v>
      </c>
      <c r="P81" s="68">
        <v>19</v>
      </c>
      <c r="Q81" s="63">
        <v>4</v>
      </c>
      <c r="R81" s="71">
        <v>9</v>
      </c>
      <c r="S81" s="176">
        <v>174.3</v>
      </c>
    </row>
    <row r="82" spans="1:19" ht="13.5" customHeight="1" thickBot="1">
      <c r="A82" s="108" t="s">
        <v>19</v>
      </c>
      <c r="B82" s="109" t="s">
        <v>20</v>
      </c>
      <c r="C82" s="110">
        <v>7.8</v>
      </c>
      <c r="D82" s="101">
        <v>19</v>
      </c>
      <c r="E82" s="111">
        <v>0.0018750000000000001</v>
      </c>
      <c r="F82" s="103">
        <v>43</v>
      </c>
      <c r="G82" s="112">
        <v>0.001255787037037037</v>
      </c>
      <c r="H82" s="114">
        <v>0</v>
      </c>
      <c r="I82" s="102">
        <v>9</v>
      </c>
      <c r="J82" s="113">
        <v>29</v>
      </c>
      <c r="K82" s="100">
        <v>10</v>
      </c>
      <c r="L82" s="114">
        <v>26.3</v>
      </c>
      <c r="M82" s="145">
        <v>212</v>
      </c>
      <c r="N82" s="113">
        <v>15</v>
      </c>
      <c r="O82" s="100">
        <v>502</v>
      </c>
      <c r="P82" s="114">
        <v>16</v>
      </c>
      <c r="Q82" s="102">
        <v>6</v>
      </c>
      <c r="R82" s="113">
        <v>25</v>
      </c>
      <c r="S82" s="179">
        <v>173.3</v>
      </c>
    </row>
    <row r="83" spans="1:19" ht="13.5" customHeight="1" thickBot="1">
      <c r="A83" s="146" t="s">
        <v>24</v>
      </c>
      <c r="B83" s="147" t="s">
        <v>15</v>
      </c>
      <c r="C83" s="148">
        <v>8.6</v>
      </c>
      <c r="D83" s="149">
        <v>11</v>
      </c>
      <c r="E83" s="150">
        <v>0.002005787037037037</v>
      </c>
      <c r="F83" s="151">
        <v>28</v>
      </c>
      <c r="G83" s="152">
        <v>0.0010416666666666667</v>
      </c>
      <c r="H83" s="153">
        <v>13</v>
      </c>
      <c r="I83" s="154">
        <v>8</v>
      </c>
      <c r="J83" s="155">
        <v>26</v>
      </c>
      <c r="K83" s="156">
        <v>8</v>
      </c>
      <c r="L83" s="153">
        <v>21.2</v>
      </c>
      <c r="M83" s="157">
        <v>194</v>
      </c>
      <c r="N83" s="155">
        <v>11</v>
      </c>
      <c r="O83" s="156">
        <v>493</v>
      </c>
      <c r="P83" s="153">
        <v>15</v>
      </c>
      <c r="Q83" s="154">
        <v>6</v>
      </c>
      <c r="R83" s="155">
        <v>25</v>
      </c>
      <c r="S83" s="183">
        <v>150.2</v>
      </c>
    </row>
    <row r="84" spans="1:21" ht="13.5" customHeight="1">
      <c r="A84" s="184"/>
      <c r="B84" s="184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184"/>
      <c r="U84" s="184"/>
    </row>
    <row r="85" spans="1:21" ht="13.5" customHeight="1" thickBot="1">
      <c r="A85" s="184" t="s">
        <v>144</v>
      </c>
      <c r="B85" s="184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184"/>
      <c r="U85" s="184"/>
    </row>
    <row r="86" spans="1:19" ht="13.5" customHeight="1" thickBot="1">
      <c r="A86" s="146" t="s">
        <v>3</v>
      </c>
      <c r="B86" s="166" t="s">
        <v>142</v>
      </c>
      <c r="C86" s="156" t="s">
        <v>4</v>
      </c>
      <c r="D86" s="149" t="s">
        <v>5</v>
      </c>
      <c r="E86" s="154" t="s">
        <v>6</v>
      </c>
      <c r="F86" s="151" t="s">
        <v>5</v>
      </c>
      <c r="G86" s="156" t="s">
        <v>7</v>
      </c>
      <c r="H86" s="149" t="s">
        <v>5</v>
      </c>
      <c r="I86" s="167" t="s">
        <v>8</v>
      </c>
      <c r="J86" s="168" t="s">
        <v>5</v>
      </c>
      <c r="K86" s="169" t="s">
        <v>9</v>
      </c>
      <c r="L86" s="170" t="s">
        <v>5</v>
      </c>
      <c r="M86" s="167" t="s">
        <v>10</v>
      </c>
      <c r="N86" s="168" t="s">
        <v>5</v>
      </c>
      <c r="O86" s="169" t="s">
        <v>11</v>
      </c>
      <c r="P86" s="170" t="s">
        <v>5</v>
      </c>
      <c r="Q86" s="167" t="s">
        <v>12</v>
      </c>
      <c r="R86" s="168" t="s">
        <v>5</v>
      </c>
      <c r="S86" s="166" t="s">
        <v>13</v>
      </c>
    </row>
    <row r="87" spans="1:19" ht="13.5" customHeight="1">
      <c r="A87" s="164" t="s">
        <v>31</v>
      </c>
      <c r="B87" s="76" t="s">
        <v>15</v>
      </c>
      <c r="C87" s="77">
        <v>8</v>
      </c>
      <c r="D87" s="78">
        <v>19</v>
      </c>
      <c r="E87" s="79">
        <v>0.0019363425925925926</v>
      </c>
      <c r="F87" s="80">
        <v>41</v>
      </c>
      <c r="G87" s="162">
        <v>0.0009606481481481481</v>
      </c>
      <c r="H87" s="84">
        <v>42</v>
      </c>
      <c r="I87" s="82">
        <v>20</v>
      </c>
      <c r="J87" s="83">
        <v>71.19999999999999</v>
      </c>
      <c r="K87" s="81">
        <v>18</v>
      </c>
      <c r="L87" s="84">
        <v>50.800000000000004</v>
      </c>
      <c r="M87" s="165">
        <v>212</v>
      </c>
      <c r="N87" s="83">
        <v>17</v>
      </c>
      <c r="O87" s="81">
        <v>452</v>
      </c>
      <c r="P87" s="84">
        <v>14</v>
      </c>
      <c r="Q87" s="82">
        <v>5</v>
      </c>
      <c r="R87" s="83">
        <v>17</v>
      </c>
      <c r="S87" s="178">
        <v>272</v>
      </c>
    </row>
    <row r="88" spans="1:19" ht="13.5" customHeight="1">
      <c r="A88" s="91" t="s">
        <v>34</v>
      </c>
      <c r="B88" s="52" t="s">
        <v>35</v>
      </c>
      <c r="C88" s="50">
        <v>7.8</v>
      </c>
      <c r="D88" s="57">
        <v>21</v>
      </c>
      <c r="E88" s="61">
        <v>0.002025462962962963</v>
      </c>
      <c r="F88" s="62">
        <v>31</v>
      </c>
      <c r="G88" s="58">
        <v>0.0011412037037037037</v>
      </c>
      <c r="H88" s="68">
        <v>0</v>
      </c>
      <c r="I88" s="63">
        <v>11</v>
      </c>
      <c r="J88" s="71">
        <v>43</v>
      </c>
      <c r="K88" s="49">
        <v>23</v>
      </c>
      <c r="L88" s="68">
        <v>63.300000000000004</v>
      </c>
      <c r="M88" s="63">
        <v>205</v>
      </c>
      <c r="N88" s="71">
        <v>15</v>
      </c>
      <c r="O88" s="73">
        <v>494</v>
      </c>
      <c r="P88" s="68">
        <v>18</v>
      </c>
      <c r="Q88" s="63">
        <v>4</v>
      </c>
      <c r="R88" s="71">
        <v>9</v>
      </c>
      <c r="S88" s="176">
        <v>200.3</v>
      </c>
    </row>
    <row r="89" spans="1:19" ht="13.5" customHeight="1">
      <c r="A89" s="91" t="s">
        <v>32</v>
      </c>
      <c r="B89" s="52" t="s">
        <v>33</v>
      </c>
      <c r="C89" s="50">
        <v>7.7</v>
      </c>
      <c r="D89" s="57">
        <v>22</v>
      </c>
      <c r="E89" s="61">
        <v>0.0018680555555555553</v>
      </c>
      <c r="F89" s="62">
        <v>48</v>
      </c>
      <c r="G89" s="49"/>
      <c r="H89" s="68">
        <v>0</v>
      </c>
      <c r="I89" s="63">
        <v>11</v>
      </c>
      <c r="J89" s="71">
        <v>43</v>
      </c>
      <c r="K89" s="49">
        <v>8</v>
      </c>
      <c r="L89" s="68">
        <v>24.299999999999997</v>
      </c>
      <c r="M89" s="74">
        <v>208</v>
      </c>
      <c r="N89" s="71">
        <v>16</v>
      </c>
      <c r="O89" s="49">
        <v>508</v>
      </c>
      <c r="P89" s="68">
        <v>19</v>
      </c>
      <c r="Q89" s="63">
        <v>6</v>
      </c>
      <c r="R89" s="71">
        <v>25</v>
      </c>
      <c r="S89" s="176">
        <v>197.3</v>
      </c>
    </row>
    <row r="90" spans="1:19" ht="13.5" customHeight="1" thickBot="1">
      <c r="A90" s="92" t="s">
        <v>36</v>
      </c>
      <c r="B90" s="56" t="s">
        <v>37</v>
      </c>
      <c r="C90" s="93">
        <v>7.9</v>
      </c>
      <c r="D90" s="94">
        <v>20</v>
      </c>
      <c r="E90" s="95">
        <v>0.0019212962962962962</v>
      </c>
      <c r="F90" s="67">
        <v>43</v>
      </c>
      <c r="G90" s="96"/>
      <c r="H90" s="97">
        <v>0</v>
      </c>
      <c r="I90" s="66">
        <v>6</v>
      </c>
      <c r="J90" s="72">
        <v>25.6</v>
      </c>
      <c r="K90" s="96">
        <v>10</v>
      </c>
      <c r="L90" s="97">
        <v>30.099999999999994</v>
      </c>
      <c r="M90" s="66">
        <v>204</v>
      </c>
      <c r="N90" s="72">
        <v>15</v>
      </c>
      <c r="O90" s="98">
        <v>494</v>
      </c>
      <c r="P90" s="97">
        <v>18</v>
      </c>
      <c r="Q90" s="66">
        <v>6</v>
      </c>
      <c r="R90" s="72">
        <v>25</v>
      </c>
      <c r="S90" s="177">
        <v>176.7</v>
      </c>
    </row>
    <row r="91" spans="1:22" ht="13.5" customHeight="1">
      <c r="A91" s="184"/>
      <c r="B91" s="184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184"/>
      <c r="U91" s="184"/>
      <c r="V91" s="184"/>
    </row>
    <row r="92" spans="1:22" ht="13.5" customHeight="1" thickBot="1">
      <c r="A92" s="184" t="s">
        <v>145</v>
      </c>
      <c r="B92" s="184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184"/>
      <c r="U92" s="184"/>
      <c r="V92" s="184"/>
    </row>
    <row r="93" spans="1:19" ht="13.5" customHeight="1" thickBot="1">
      <c r="A93" s="146" t="s">
        <v>3</v>
      </c>
      <c r="B93" s="166" t="s">
        <v>142</v>
      </c>
      <c r="C93" s="156" t="s">
        <v>4</v>
      </c>
      <c r="D93" s="149" t="s">
        <v>5</v>
      </c>
      <c r="E93" s="154" t="s">
        <v>6</v>
      </c>
      <c r="F93" s="151" t="s">
        <v>5</v>
      </c>
      <c r="G93" s="156" t="s">
        <v>7</v>
      </c>
      <c r="H93" s="149" t="s">
        <v>5</v>
      </c>
      <c r="I93" s="167" t="s">
        <v>8</v>
      </c>
      <c r="J93" s="168" t="s">
        <v>5</v>
      </c>
      <c r="K93" s="169" t="s">
        <v>9</v>
      </c>
      <c r="L93" s="170" t="s">
        <v>5</v>
      </c>
      <c r="M93" s="167" t="s">
        <v>10</v>
      </c>
      <c r="N93" s="168" t="s">
        <v>5</v>
      </c>
      <c r="O93" s="169" t="s">
        <v>11</v>
      </c>
      <c r="P93" s="170" t="s">
        <v>5</v>
      </c>
      <c r="Q93" s="167" t="s">
        <v>12</v>
      </c>
      <c r="R93" s="168" t="s">
        <v>5</v>
      </c>
      <c r="S93" s="166" t="s">
        <v>13</v>
      </c>
    </row>
    <row r="94" spans="1:19" ht="13.5" customHeight="1">
      <c r="A94" s="164" t="s">
        <v>39</v>
      </c>
      <c r="B94" s="76" t="s">
        <v>40</v>
      </c>
      <c r="C94" s="77">
        <v>7.2</v>
      </c>
      <c r="D94" s="78">
        <v>29</v>
      </c>
      <c r="E94" s="79">
        <v>0.0018599537037037037</v>
      </c>
      <c r="F94" s="80">
        <v>56</v>
      </c>
      <c r="G94" s="162">
        <v>0.0009351851851851852</v>
      </c>
      <c r="H94" s="84">
        <v>59</v>
      </c>
      <c r="I94" s="82">
        <v>11</v>
      </c>
      <c r="J94" s="83">
        <v>52</v>
      </c>
      <c r="K94" s="81">
        <v>28</v>
      </c>
      <c r="L94" s="84">
        <v>36.699999999999996</v>
      </c>
      <c r="M94" s="165">
        <v>241</v>
      </c>
      <c r="N94" s="83">
        <v>25</v>
      </c>
      <c r="O94" s="81">
        <v>530</v>
      </c>
      <c r="P94" s="84">
        <v>23</v>
      </c>
      <c r="Q94" s="82">
        <v>6</v>
      </c>
      <c r="R94" s="83">
        <v>25</v>
      </c>
      <c r="S94" s="178">
        <v>305.7</v>
      </c>
    </row>
    <row r="95" spans="1:19" ht="13.5" customHeight="1">
      <c r="A95" s="91" t="s">
        <v>42</v>
      </c>
      <c r="B95" s="52" t="s">
        <v>43</v>
      </c>
      <c r="C95" s="50">
        <v>7.7</v>
      </c>
      <c r="D95" s="57">
        <v>24</v>
      </c>
      <c r="E95" s="61">
        <v>0.0019236111111111112</v>
      </c>
      <c r="F95" s="62">
        <v>49</v>
      </c>
      <c r="G95" s="58">
        <v>0.001056712962962963</v>
      </c>
      <c r="H95" s="68">
        <v>28</v>
      </c>
      <c r="I95" s="63">
        <v>14</v>
      </c>
      <c r="J95" s="71">
        <v>63</v>
      </c>
      <c r="K95" s="49">
        <v>27</v>
      </c>
      <c r="L95" s="68">
        <v>34.99999999999999</v>
      </c>
      <c r="M95" s="74">
        <v>219</v>
      </c>
      <c r="N95" s="71">
        <v>20</v>
      </c>
      <c r="O95" s="49">
        <v>461</v>
      </c>
      <c r="P95" s="68">
        <v>16</v>
      </c>
      <c r="Q95" s="63">
        <v>6</v>
      </c>
      <c r="R95" s="71">
        <v>25</v>
      </c>
      <c r="S95" s="176">
        <v>260</v>
      </c>
    </row>
    <row r="96" spans="1:19" ht="13.5" customHeight="1">
      <c r="A96" s="91" t="s">
        <v>52</v>
      </c>
      <c r="B96" s="52" t="s">
        <v>35</v>
      </c>
      <c r="C96" s="50">
        <v>8.1</v>
      </c>
      <c r="D96" s="57">
        <v>20</v>
      </c>
      <c r="E96" s="61">
        <v>0.002013888888888889</v>
      </c>
      <c r="F96" s="62">
        <v>39</v>
      </c>
      <c r="G96" s="58">
        <v>0.0009490740740740741</v>
      </c>
      <c r="H96" s="68">
        <v>55</v>
      </c>
      <c r="I96" s="63">
        <v>8</v>
      </c>
      <c r="J96" s="71">
        <v>40</v>
      </c>
      <c r="K96" s="49">
        <v>23</v>
      </c>
      <c r="L96" s="68">
        <v>28.199999999999992</v>
      </c>
      <c r="M96" s="63">
        <v>179</v>
      </c>
      <c r="N96" s="71">
        <v>12</v>
      </c>
      <c r="O96" s="73">
        <v>405</v>
      </c>
      <c r="P96" s="68">
        <v>11</v>
      </c>
      <c r="Q96" s="63">
        <v>6</v>
      </c>
      <c r="R96" s="71">
        <v>25</v>
      </c>
      <c r="S96" s="176">
        <v>230.2</v>
      </c>
    </row>
    <row r="97" spans="1:19" ht="13.5" customHeight="1">
      <c r="A97" s="91" t="s">
        <v>51</v>
      </c>
      <c r="B97" s="52" t="s">
        <v>48</v>
      </c>
      <c r="C97" s="50">
        <v>8.5</v>
      </c>
      <c r="D97" s="57">
        <v>16</v>
      </c>
      <c r="E97" s="61">
        <v>0.0019756944444444444</v>
      </c>
      <c r="F97" s="62">
        <v>44</v>
      </c>
      <c r="G97" s="58">
        <v>0.0011284722222222223</v>
      </c>
      <c r="H97" s="68">
        <v>10</v>
      </c>
      <c r="I97" s="63">
        <v>7</v>
      </c>
      <c r="J97" s="71">
        <v>36</v>
      </c>
      <c r="K97" s="49">
        <v>45</v>
      </c>
      <c r="L97" s="68">
        <v>65.60000000000004</v>
      </c>
      <c r="M97" s="63">
        <v>194</v>
      </c>
      <c r="N97" s="71">
        <v>15</v>
      </c>
      <c r="O97" s="73">
        <v>401</v>
      </c>
      <c r="P97" s="68">
        <v>11</v>
      </c>
      <c r="Q97" s="63">
        <v>4</v>
      </c>
      <c r="R97" s="71">
        <v>9</v>
      </c>
      <c r="S97" s="176">
        <v>206.60000000000002</v>
      </c>
    </row>
    <row r="98" spans="1:19" ht="13.5" customHeight="1">
      <c r="A98" s="91" t="s">
        <v>53</v>
      </c>
      <c r="B98" s="52" t="s">
        <v>48</v>
      </c>
      <c r="C98" s="50">
        <v>8</v>
      </c>
      <c r="D98" s="57">
        <v>21</v>
      </c>
      <c r="E98" s="61">
        <v>0.0020555555555555557</v>
      </c>
      <c r="F98" s="62">
        <v>35</v>
      </c>
      <c r="G98" s="58">
        <v>0.0012210648148148148</v>
      </c>
      <c r="H98" s="68">
        <v>0</v>
      </c>
      <c r="I98" s="63">
        <v>9</v>
      </c>
      <c r="J98" s="71">
        <v>44</v>
      </c>
      <c r="K98" s="49">
        <v>33</v>
      </c>
      <c r="L98" s="68">
        <v>45.20000000000001</v>
      </c>
      <c r="M98" s="63">
        <v>206</v>
      </c>
      <c r="N98" s="71">
        <v>18</v>
      </c>
      <c r="O98" s="73">
        <v>428</v>
      </c>
      <c r="P98" s="68">
        <v>13</v>
      </c>
      <c r="Q98" s="63">
        <v>5</v>
      </c>
      <c r="R98" s="71">
        <v>17</v>
      </c>
      <c r="S98" s="176">
        <v>193.20000000000002</v>
      </c>
    </row>
    <row r="99" spans="1:19" ht="13.5" customHeight="1">
      <c r="A99" s="91" t="s">
        <v>44</v>
      </c>
      <c r="B99" s="52" t="s">
        <v>45</v>
      </c>
      <c r="C99" s="50">
        <v>8</v>
      </c>
      <c r="D99" s="57">
        <v>21</v>
      </c>
      <c r="E99" s="61">
        <v>0.0020555555555555557</v>
      </c>
      <c r="F99" s="62">
        <v>35</v>
      </c>
      <c r="G99" s="58">
        <v>0.0010694444444444445</v>
      </c>
      <c r="H99" s="68">
        <v>25</v>
      </c>
      <c r="I99" s="63">
        <v>3</v>
      </c>
      <c r="J99" s="71">
        <v>17</v>
      </c>
      <c r="K99" s="49">
        <v>25</v>
      </c>
      <c r="L99" s="68">
        <v>31.59999999999999</v>
      </c>
      <c r="M99" s="74">
        <v>214</v>
      </c>
      <c r="N99" s="71">
        <v>19</v>
      </c>
      <c r="O99" s="49">
        <v>475</v>
      </c>
      <c r="P99" s="68">
        <v>18</v>
      </c>
      <c r="Q99" s="63">
        <v>6</v>
      </c>
      <c r="R99" s="71">
        <v>25</v>
      </c>
      <c r="S99" s="176">
        <v>191.6</v>
      </c>
    </row>
    <row r="100" spans="1:19" ht="13.5" customHeight="1">
      <c r="A100" s="91" t="s">
        <v>47</v>
      </c>
      <c r="B100" s="52" t="s">
        <v>48</v>
      </c>
      <c r="C100" s="50">
        <v>8.5</v>
      </c>
      <c r="D100" s="57">
        <v>16</v>
      </c>
      <c r="E100" s="61">
        <v>0.0021064814814814813</v>
      </c>
      <c r="F100" s="62">
        <v>29</v>
      </c>
      <c r="G100" s="58">
        <v>0.0011284722222222223</v>
      </c>
      <c r="H100" s="68">
        <v>10</v>
      </c>
      <c r="I100" s="63">
        <v>7</v>
      </c>
      <c r="J100" s="71">
        <v>36</v>
      </c>
      <c r="K100" s="49">
        <v>27</v>
      </c>
      <c r="L100" s="68">
        <v>34.99999999999999</v>
      </c>
      <c r="M100" s="63">
        <v>202</v>
      </c>
      <c r="N100" s="71">
        <v>17</v>
      </c>
      <c r="O100" s="73">
        <v>514</v>
      </c>
      <c r="P100" s="68">
        <v>21</v>
      </c>
      <c r="Q100" s="63">
        <v>6</v>
      </c>
      <c r="R100" s="71">
        <v>25</v>
      </c>
      <c r="S100" s="176">
        <v>189</v>
      </c>
    </row>
    <row r="101" spans="1:19" ht="13.5" customHeight="1">
      <c r="A101" s="91" t="s">
        <v>41</v>
      </c>
      <c r="B101" s="52" t="s">
        <v>17</v>
      </c>
      <c r="C101" s="50">
        <v>8.2</v>
      </c>
      <c r="D101" s="57">
        <v>19</v>
      </c>
      <c r="E101" s="61">
        <v>0.002019675925925926</v>
      </c>
      <c r="F101" s="62">
        <v>39</v>
      </c>
      <c r="G101" s="58">
        <v>0.0010648148148148147</v>
      </c>
      <c r="H101" s="68">
        <v>26</v>
      </c>
      <c r="I101" s="63">
        <v>2</v>
      </c>
      <c r="J101" s="71">
        <v>12</v>
      </c>
      <c r="K101" s="49">
        <v>18</v>
      </c>
      <c r="L101" s="68">
        <v>19.699999999999996</v>
      </c>
      <c r="M101" s="74">
        <v>201</v>
      </c>
      <c r="N101" s="71">
        <v>16</v>
      </c>
      <c r="O101" s="49">
        <v>452</v>
      </c>
      <c r="P101" s="68">
        <v>16</v>
      </c>
      <c r="Q101" s="63">
        <v>6</v>
      </c>
      <c r="R101" s="71">
        <v>25</v>
      </c>
      <c r="S101" s="176">
        <v>172.7</v>
      </c>
    </row>
    <row r="102" spans="1:19" ht="13.5" customHeight="1" thickBot="1">
      <c r="A102" s="108" t="s">
        <v>46</v>
      </c>
      <c r="B102" s="109" t="s">
        <v>17</v>
      </c>
      <c r="C102" s="110">
        <v>8.9</v>
      </c>
      <c r="D102" s="101">
        <v>12</v>
      </c>
      <c r="E102" s="102"/>
      <c r="F102" s="103">
        <v>0</v>
      </c>
      <c r="G102" s="112">
        <v>0.0010532407407407407</v>
      </c>
      <c r="H102" s="114">
        <v>29</v>
      </c>
      <c r="I102" s="102">
        <v>7</v>
      </c>
      <c r="J102" s="113">
        <v>36</v>
      </c>
      <c r="K102" s="100">
        <v>32</v>
      </c>
      <c r="L102" s="114">
        <v>43.50000000000001</v>
      </c>
      <c r="M102" s="145">
        <v>175</v>
      </c>
      <c r="N102" s="113">
        <v>11</v>
      </c>
      <c r="O102" s="100">
        <v>389</v>
      </c>
      <c r="P102" s="114">
        <v>9</v>
      </c>
      <c r="Q102" s="102">
        <v>6</v>
      </c>
      <c r="R102" s="113">
        <v>25</v>
      </c>
      <c r="S102" s="179">
        <v>165.5</v>
      </c>
    </row>
    <row r="103" spans="1:19" ht="13.5" customHeight="1">
      <c r="A103" s="86" t="s">
        <v>38</v>
      </c>
      <c r="B103" s="116" t="s">
        <v>17</v>
      </c>
      <c r="C103" s="117">
        <v>8.3</v>
      </c>
      <c r="D103" s="88">
        <v>18</v>
      </c>
      <c r="E103" s="59"/>
      <c r="F103" s="60">
        <v>0</v>
      </c>
      <c r="G103" s="118">
        <v>0.0010451388888888889</v>
      </c>
      <c r="H103" s="120">
        <v>31</v>
      </c>
      <c r="I103" s="59">
        <v>5</v>
      </c>
      <c r="J103" s="119">
        <v>27</v>
      </c>
      <c r="K103" s="87">
        <v>11</v>
      </c>
      <c r="L103" s="120">
        <v>7.800000000000001</v>
      </c>
      <c r="M103" s="163">
        <v>212</v>
      </c>
      <c r="N103" s="119">
        <v>19</v>
      </c>
      <c r="O103" s="87">
        <v>470</v>
      </c>
      <c r="P103" s="120">
        <v>17</v>
      </c>
      <c r="Q103" s="59">
        <v>6</v>
      </c>
      <c r="R103" s="119">
        <v>25</v>
      </c>
      <c r="S103" s="180">
        <v>144.8</v>
      </c>
    </row>
    <row r="104" spans="1:19" ht="13.5" customHeight="1" thickBot="1">
      <c r="A104" s="92" t="s">
        <v>49</v>
      </c>
      <c r="B104" s="56" t="s">
        <v>50</v>
      </c>
      <c r="C104" s="93">
        <v>8.7</v>
      </c>
      <c r="D104" s="94">
        <v>14</v>
      </c>
      <c r="E104" s="95">
        <v>0.0024259259259259256</v>
      </c>
      <c r="F104" s="67">
        <v>0</v>
      </c>
      <c r="G104" s="96"/>
      <c r="H104" s="97">
        <v>0</v>
      </c>
      <c r="I104" s="66">
        <v>1</v>
      </c>
      <c r="J104" s="72">
        <v>7</v>
      </c>
      <c r="K104" s="96">
        <v>12</v>
      </c>
      <c r="L104" s="97">
        <v>9.5</v>
      </c>
      <c r="M104" s="66">
        <v>186</v>
      </c>
      <c r="N104" s="72">
        <v>13</v>
      </c>
      <c r="O104" s="98">
        <v>398</v>
      </c>
      <c r="P104" s="97">
        <v>10</v>
      </c>
      <c r="Q104" s="66">
        <v>6</v>
      </c>
      <c r="R104" s="72">
        <v>25</v>
      </c>
      <c r="S104" s="182">
        <v>78.5</v>
      </c>
    </row>
    <row r="105" spans="1:21" ht="13.5" customHeight="1">
      <c r="A105" s="184"/>
      <c r="B105" s="184"/>
      <c r="C105" s="47"/>
      <c r="D105" s="47"/>
      <c r="E105" s="36"/>
      <c r="F105" s="47"/>
      <c r="G105" s="36"/>
      <c r="H105" s="46"/>
      <c r="I105" s="47"/>
      <c r="J105" s="46"/>
      <c r="K105" s="47"/>
      <c r="L105" s="46"/>
      <c r="M105" s="47"/>
      <c r="N105" s="46"/>
      <c r="O105" s="47"/>
      <c r="P105" s="46"/>
      <c r="Q105" s="47"/>
      <c r="R105" s="46"/>
      <c r="S105" s="46"/>
      <c r="T105" s="184"/>
      <c r="U105" s="184"/>
    </row>
    <row r="106" spans="1:21" ht="13.5" customHeight="1" thickBot="1">
      <c r="A106" s="184" t="s">
        <v>146</v>
      </c>
      <c r="B106" s="184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184"/>
      <c r="U106" s="184"/>
    </row>
    <row r="107" spans="1:19" ht="13.5" customHeight="1" thickBot="1">
      <c r="A107" s="146" t="s">
        <v>3</v>
      </c>
      <c r="B107" s="166" t="s">
        <v>142</v>
      </c>
      <c r="C107" s="156" t="s">
        <v>4</v>
      </c>
      <c r="D107" s="149" t="s">
        <v>5</v>
      </c>
      <c r="E107" s="154" t="s">
        <v>6</v>
      </c>
      <c r="F107" s="151" t="s">
        <v>5</v>
      </c>
      <c r="G107" s="156" t="s">
        <v>7</v>
      </c>
      <c r="H107" s="149" t="s">
        <v>5</v>
      </c>
      <c r="I107" s="167" t="s">
        <v>8</v>
      </c>
      <c r="J107" s="168" t="s">
        <v>5</v>
      </c>
      <c r="K107" s="169" t="s">
        <v>9</v>
      </c>
      <c r="L107" s="170" t="s">
        <v>5</v>
      </c>
      <c r="M107" s="167" t="s">
        <v>10</v>
      </c>
      <c r="N107" s="168" t="s">
        <v>5</v>
      </c>
      <c r="O107" s="169" t="s">
        <v>11</v>
      </c>
      <c r="P107" s="170" t="s">
        <v>5</v>
      </c>
      <c r="Q107" s="167" t="s">
        <v>12</v>
      </c>
      <c r="R107" s="168" t="s">
        <v>5</v>
      </c>
      <c r="S107" s="166" t="s">
        <v>13</v>
      </c>
    </row>
    <row r="108" spans="1:19" ht="13.5" customHeight="1">
      <c r="A108" s="164" t="s">
        <v>56</v>
      </c>
      <c r="B108" s="76" t="s">
        <v>15</v>
      </c>
      <c r="C108" s="77">
        <v>7.9</v>
      </c>
      <c r="D108" s="78">
        <v>24</v>
      </c>
      <c r="E108" s="79">
        <v>0.001971064814814815</v>
      </c>
      <c r="F108" s="80">
        <v>42</v>
      </c>
      <c r="G108" s="162">
        <v>0.0010347222222222222</v>
      </c>
      <c r="H108" s="84">
        <v>43</v>
      </c>
      <c r="I108" s="82">
        <v>12</v>
      </c>
      <c r="J108" s="83">
        <v>61</v>
      </c>
      <c r="K108" s="81">
        <v>13</v>
      </c>
      <c r="L108" s="84">
        <v>16.2</v>
      </c>
      <c r="M108" s="165">
        <v>221</v>
      </c>
      <c r="N108" s="83">
        <v>23</v>
      </c>
      <c r="O108" s="81">
        <v>452</v>
      </c>
      <c r="P108" s="84">
        <v>18</v>
      </c>
      <c r="Q108" s="82">
        <v>6</v>
      </c>
      <c r="R108" s="83">
        <v>25</v>
      </c>
      <c r="S108" s="178">
        <v>252.2</v>
      </c>
    </row>
    <row r="109" spans="1:19" ht="13.5" customHeight="1">
      <c r="A109" s="91" t="s">
        <v>65</v>
      </c>
      <c r="B109" s="52" t="s">
        <v>35</v>
      </c>
      <c r="C109" s="50">
        <v>7.8</v>
      </c>
      <c r="D109" s="57">
        <v>25</v>
      </c>
      <c r="E109" s="61">
        <v>0.0020370370370370373</v>
      </c>
      <c r="F109" s="62">
        <v>35</v>
      </c>
      <c r="G109" s="49"/>
      <c r="H109" s="68">
        <v>0</v>
      </c>
      <c r="I109" s="63">
        <v>8</v>
      </c>
      <c r="J109" s="71">
        <v>45</v>
      </c>
      <c r="K109" s="49">
        <v>44</v>
      </c>
      <c r="L109" s="68">
        <v>75.1</v>
      </c>
      <c r="M109" s="63">
        <v>215</v>
      </c>
      <c r="N109" s="71">
        <v>22</v>
      </c>
      <c r="O109" s="73">
        <v>398</v>
      </c>
      <c r="P109" s="68">
        <v>12</v>
      </c>
      <c r="Q109" s="63">
        <v>6</v>
      </c>
      <c r="R109" s="71">
        <v>25</v>
      </c>
      <c r="S109" s="176">
        <v>239.1</v>
      </c>
    </row>
    <row r="110" spans="1:19" ht="13.5" customHeight="1">
      <c r="A110" s="91" t="s">
        <v>62</v>
      </c>
      <c r="B110" s="52" t="s">
        <v>15</v>
      </c>
      <c r="C110" s="50">
        <v>7.7</v>
      </c>
      <c r="D110" s="57">
        <v>26</v>
      </c>
      <c r="E110" s="61">
        <v>0.0020150462962962965</v>
      </c>
      <c r="F110" s="62">
        <v>37</v>
      </c>
      <c r="G110" s="58">
        <v>0.0011238425925925927</v>
      </c>
      <c r="H110" s="68">
        <v>21</v>
      </c>
      <c r="I110" s="63">
        <v>8</v>
      </c>
      <c r="J110" s="71">
        <v>45</v>
      </c>
      <c r="K110" s="49">
        <v>21</v>
      </c>
      <c r="L110" s="68">
        <v>31.399999999999988</v>
      </c>
      <c r="M110" s="74">
        <v>194</v>
      </c>
      <c r="N110" s="71">
        <v>17</v>
      </c>
      <c r="O110" s="49">
        <v>394</v>
      </c>
      <c r="P110" s="68">
        <v>12</v>
      </c>
      <c r="Q110" s="63">
        <v>6</v>
      </c>
      <c r="R110" s="71">
        <v>25</v>
      </c>
      <c r="S110" s="176">
        <v>214.39999999999998</v>
      </c>
    </row>
    <row r="111" spans="1:19" ht="13.5" customHeight="1">
      <c r="A111" s="91" t="s">
        <v>57</v>
      </c>
      <c r="B111" s="52" t="s">
        <v>17</v>
      </c>
      <c r="C111" s="50">
        <v>7.7</v>
      </c>
      <c r="D111" s="57">
        <v>26</v>
      </c>
      <c r="E111" s="61">
        <v>0.001994212962962963</v>
      </c>
      <c r="F111" s="62">
        <v>40</v>
      </c>
      <c r="G111" s="58">
        <v>0.0009259259259259259</v>
      </c>
      <c r="H111" s="68">
        <v>70</v>
      </c>
      <c r="I111" s="63">
        <v>0</v>
      </c>
      <c r="J111" s="71">
        <v>8</v>
      </c>
      <c r="K111" s="49">
        <v>7</v>
      </c>
      <c r="L111" s="68">
        <v>4.8</v>
      </c>
      <c r="M111" s="74">
        <v>194</v>
      </c>
      <c r="N111" s="71">
        <v>17</v>
      </c>
      <c r="O111" s="49">
        <v>484</v>
      </c>
      <c r="P111" s="68">
        <v>21</v>
      </c>
      <c r="Q111" s="63">
        <v>5</v>
      </c>
      <c r="R111" s="71">
        <v>17</v>
      </c>
      <c r="S111" s="176">
        <v>203.8</v>
      </c>
    </row>
    <row r="112" spans="1:19" ht="13.5" customHeight="1">
      <c r="A112" s="91" t="s">
        <v>58</v>
      </c>
      <c r="B112" s="52" t="s">
        <v>59</v>
      </c>
      <c r="C112" s="50">
        <v>8.4</v>
      </c>
      <c r="D112" s="57">
        <v>19</v>
      </c>
      <c r="E112" s="61">
        <v>0.0020486111111111113</v>
      </c>
      <c r="F112" s="62">
        <v>34</v>
      </c>
      <c r="G112" s="58">
        <v>0.0010023148148148148</v>
      </c>
      <c r="H112" s="68">
        <v>51</v>
      </c>
      <c r="I112" s="63">
        <v>3</v>
      </c>
      <c r="J112" s="71">
        <v>20</v>
      </c>
      <c r="K112" s="49">
        <v>11</v>
      </c>
      <c r="L112" s="68">
        <v>12.4</v>
      </c>
      <c r="M112" s="74">
        <v>194</v>
      </c>
      <c r="N112" s="71">
        <v>17</v>
      </c>
      <c r="O112" s="49">
        <v>424</v>
      </c>
      <c r="P112" s="68">
        <v>15</v>
      </c>
      <c r="Q112" s="63">
        <v>6</v>
      </c>
      <c r="R112" s="71">
        <v>25</v>
      </c>
      <c r="S112" s="176">
        <v>193.4</v>
      </c>
    </row>
    <row r="113" spans="1:19" ht="13.5" customHeight="1">
      <c r="A113" s="91" t="s">
        <v>64</v>
      </c>
      <c r="B113" s="52" t="s">
        <v>35</v>
      </c>
      <c r="C113" s="50">
        <v>8.2</v>
      </c>
      <c r="D113" s="57">
        <v>21</v>
      </c>
      <c r="E113" s="63"/>
      <c r="F113" s="62">
        <v>0</v>
      </c>
      <c r="G113" s="58">
        <v>0.0010011574074074074</v>
      </c>
      <c r="H113" s="68">
        <v>51</v>
      </c>
      <c r="I113" s="63">
        <v>4</v>
      </c>
      <c r="J113" s="71">
        <v>26</v>
      </c>
      <c r="K113" s="49">
        <v>20</v>
      </c>
      <c r="L113" s="68">
        <v>29.49999999999999</v>
      </c>
      <c r="M113" s="63">
        <v>187</v>
      </c>
      <c r="N113" s="71">
        <v>15</v>
      </c>
      <c r="O113" s="73">
        <v>432</v>
      </c>
      <c r="P113" s="68">
        <v>16</v>
      </c>
      <c r="Q113" s="63">
        <v>5</v>
      </c>
      <c r="R113" s="71">
        <v>17</v>
      </c>
      <c r="S113" s="176">
        <v>175.5</v>
      </c>
    </row>
    <row r="114" spans="1:19" ht="13.5" customHeight="1">
      <c r="A114" s="106" t="s">
        <v>54</v>
      </c>
      <c r="B114" s="54" t="s">
        <v>55</v>
      </c>
      <c r="C114" s="50">
        <v>8</v>
      </c>
      <c r="D114" s="57">
        <v>23</v>
      </c>
      <c r="E114" s="61">
        <v>0.001986111111111111</v>
      </c>
      <c r="F114" s="62">
        <v>40</v>
      </c>
      <c r="G114" s="58">
        <v>0.0010891203703703703</v>
      </c>
      <c r="H114" s="68">
        <v>29</v>
      </c>
      <c r="I114" s="63">
        <v>3</v>
      </c>
      <c r="J114" s="71">
        <v>20</v>
      </c>
      <c r="K114" s="49">
        <v>6</v>
      </c>
      <c r="L114" s="68">
        <v>2.9</v>
      </c>
      <c r="M114" s="74">
        <v>198</v>
      </c>
      <c r="N114" s="71">
        <v>18</v>
      </c>
      <c r="O114" s="49">
        <v>418</v>
      </c>
      <c r="P114" s="68">
        <v>14</v>
      </c>
      <c r="Q114" s="63">
        <v>6</v>
      </c>
      <c r="R114" s="71">
        <v>25</v>
      </c>
      <c r="S114" s="176">
        <v>171.9</v>
      </c>
    </row>
    <row r="115" spans="1:19" ht="13.5" customHeight="1" thickBot="1">
      <c r="A115" s="108" t="s">
        <v>63</v>
      </c>
      <c r="B115" s="109" t="s">
        <v>15</v>
      </c>
      <c r="C115" s="110">
        <v>8.5</v>
      </c>
      <c r="D115" s="101">
        <v>18</v>
      </c>
      <c r="E115" s="111">
        <v>0.0023472222222222223</v>
      </c>
      <c r="F115" s="103">
        <v>1</v>
      </c>
      <c r="G115" s="112">
        <v>0.001074074074074074</v>
      </c>
      <c r="H115" s="114">
        <v>33</v>
      </c>
      <c r="I115" s="102">
        <v>7</v>
      </c>
      <c r="J115" s="113">
        <v>41</v>
      </c>
      <c r="K115" s="100">
        <v>13</v>
      </c>
      <c r="L115" s="114">
        <v>16.2</v>
      </c>
      <c r="M115" s="145">
        <v>190</v>
      </c>
      <c r="N115" s="113">
        <v>16</v>
      </c>
      <c r="O115" s="100">
        <v>438</v>
      </c>
      <c r="P115" s="114">
        <v>16</v>
      </c>
      <c r="Q115" s="102">
        <v>6</v>
      </c>
      <c r="R115" s="113">
        <v>25</v>
      </c>
      <c r="S115" s="179">
        <v>166.2</v>
      </c>
    </row>
    <row r="116" spans="1:19" ht="13.5" customHeight="1">
      <c r="A116" s="171" t="s">
        <v>60</v>
      </c>
      <c r="B116" s="172" t="s">
        <v>61</v>
      </c>
      <c r="C116" s="117">
        <v>8.8</v>
      </c>
      <c r="D116" s="88">
        <v>15</v>
      </c>
      <c r="E116" s="173">
        <v>0.00234375</v>
      </c>
      <c r="F116" s="60">
        <v>1</v>
      </c>
      <c r="G116" s="118">
        <v>0.0010208333333333334</v>
      </c>
      <c r="H116" s="120">
        <v>46</v>
      </c>
      <c r="I116" s="59">
        <v>0</v>
      </c>
      <c r="J116" s="119">
        <v>8</v>
      </c>
      <c r="K116" s="87">
        <v>1</v>
      </c>
      <c r="L116" s="120">
        <v>0</v>
      </c>
      <c r="M116" s="163">
        <v>192</v>
      </c>
      <c r="N116" s="119">
        <v>16</v>
      </c>
      <c r="O116" s="87">
        <v>510</v>
      </c>
      <c r="P116" s="120">
        <v>23</v>
      </c>
      <c r="Q116" s="59">
        <v>6</v>
      </c>
      <c r="R116" s="119">
        <v>25</v>
      </c>
      <c r="S116" s="180">
        <v>134</v>
      </c>
    </row>
    <row r="117" spans="1:19" ht="13.5" customHeight="1" thickBot="1">
      <c r="A117" s="92" t="s">
        <v>66</v>
      </c>
      <c r="B117" s="56" t="s">
        <v>28</v>
      </c>
      <c r="C117" s="93">
        <v>8.4</v>
      </c>
      <c r="D117" s="94">
        <v>19</v>
      </c>
      <c r="E117" s="66"/>
      <c r="F117" s="67">
        <v>0</v>
      </c>
      <c r="G117" s="107">
        <v>0.0010937499999999999</v>
      </c>
      <c r="H117" s="97">
        <v>28</v>
      </c>
      <c r="I117" s="66">
        <v>3</v>
      </c>
      <c r="J117" s="72">
        <v>20</v>
      </c>
      <c r="K117" s="96">
        <v>6</v>
      </c>
      <c r="L117" s="97">
        <v>2.9</v>
      </c>
      <c r="M117" s="66">
        <v>200</v>
      </c>
      <c r="N117" s="72">
        <v>18</v>
      </c>
      <c r="O117" s="98">
        <v>411</v>
      </c>
      <c r="P117" s="97">
        <v>14</v>
      </c>
      <c r="Q117" s="66">
        <v>6</v>
      </c>
      <c r="R117" s="72">
        <v>25</v>
      </c>
      <c r="S117" s="182">
        <v>126.9</v>
      </c>
    </row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6">
      <selection activeCell="D13" sqref="D13"/>
    </sheetView>
  </sheetViews>
  <sheetFormatPr defaultColWidth="9.140625" defaultRowHeight="12.75"/>
  <cols>
    <col min="1" max="1" width="14.140625" style="1" customWidth="1"/>
    <col min="2" max="2" width="7.8515625" style="1" customWidth="1"/>
    <col min="3" max="3" width="3.00390625" style="1" customWidth="1"/>
    <col min="4" max="4" width="14.140625" style="1" customWidth="1"/>
    <col min="5" max="5" width="7.8515625" style="1" customWidth="1"/>
    <col min="6" max="6" width="3.00390625" style="1" customWidth="1"/>
    <col min="7" max="7" width="14.140625" style="1" customWidth="1"/>
    <col min="8" max="8" width="7.8515625" style="1" customWidth="1"/>
    <col min="9" max="9" width="3.00390625" style="1" customWidth="1"/>
    <col min="10" max="10" width="14.140625" style="1" customWidth="1"/>
    <col min="11" max="11" width="7.8515625" style="1" customWidth="1"/>
    <col min="12" max="16384" width="9.140625" style="1" customWidth="1"/>
  </cols>
  <sheetData>
    <row r="1" spans="1:11" s="5" customFormat="1" ht="12.75" customHeight="1" thickBot="1">
      <c r="A1" s="2" t="s">
        <v>0</v>
      </c>
      <c r="B1" s="3">
        <v>2004</v>
      </c>
      <c r="C1" s="27"/>
      <c r="D1" s="2" t="s">
        <v>0</v>
      </c>
      <c r="E1" s="4">
        <v>2005</v>
      </c>
      <c r="F1" s="26"/>
      <c r="G1" s="2" t="s">
        <v>0</v>
      </c>
      <c r="H1" s="4">
        <v>2006</v>
      </c>
      <c r="I1" s="26"/>
      <c r="J1" s="2" t="s">
        <v>0</v>
      </c>
      <c r="K1" s="4">
        <v>2007</v>
      </c>
    </row>
    <row r="2" spans="1:11" s="5" customFormat="1" ht="12.75" customHeight="1">
      <c r="A2" s="11"/>
      <c r="B2" s="12"/>
      <c r="C2" s="12"/>
      <c r="D2" s="28"/>
      <c r="E2" s="12"/>
      <c r="F2" s="12"/>
      <c r="G2" s="28">
        <f aca="true" t="shared" si="0" ref="G2:G43">G3+1.7</f>
        <v>74.10000000000005</v>
      </c>
      <c r="H2" s="12">
        <v>50</v>
      </c>
      <c r="I2" s="24"/>
      <c r="J2" s="28">
        <f aca="true" t="shared" si="1" ref="J2:J45">J3+1.9</f>
        <v>86.50000000000003</v>
      </c>
      <c r="K2" s="12">
        <v>50</v>
      </c>
    </row>
    <row r="3" spans="1:11" s="5" customFormat="1" ht="12.75" customHeight="1">
      <c r="A3" s="11"/>
      <c r="B3" s="12"/>
      <c r="C3" s="12"/>
      <c r="D3" s="28"/>
      <c r="E3" s="12"/>
      <c r="F3" s="12"/>
      <c r="G3" s="28">
        <f t="shared" si="0"/>
        <v>72.40000000000005</v>
      </c>
      <c r="H3" s="12">
        <v>49</v>
      </c>
      <c r="I3" s="24"/>
      <c r="J3" s="28">
        <f t="shared" si="1"/>
        <v>84.60000000000002</v>
      </c>
      <c r="K3" s="12">
        <v>49</v>
      </c>
    </row>
    <row r="4" spans="1:11" s="5" customFormat="1" ht="12.75" customHeight="1">
      <c r="A4" s="11"/>
      <c r="B4" s="12"/>
      <c r="C4" s="12"/>
      <c r="D4" s="28"/>
      <c r="E4" s="12"/>
      <c r="F4" s="12"/>
      <c r="G4" s="28">
        <f t="shared" si="0"/>
        <v>70.70000000000005</v>
      </c>
      <c r="H4" s="12">
        <v>48</v>
      </c>
      <c r="I4" s="24"/>
      <c r="J4" s="28">
        <f t="shared" si="1"/>
        <v>82.70000000000002</v>
      </c>
      <c r="K4" s="12">
        <v>48</v>
      </c>
    </row>
    <row r="5" spans="1:11" ht="12.75" customHeight="1">
      <c r="A5" s="11"/>
      <c r="B5" s="12"/>
      <c r="C5" s="12"/>
      <c r="D5" s="28"/>
      <c r="E5" s="12"/>
      <c r="F5" s="12"/>
      <c r="G5" s="28">
        <f t="shared" si="0"/>
        <v>69.00000000000004</v>
      </c>
      <c r="H5" s="12">
        <v>47</v>
      </c>
      <c r="I5" s="24"/>
      <c r="J5" s="28">
        <f t="shared" si="1"/>
        <v>80.80000000000001</v>
      </c>
      <c r="K5" s="12">
        <v>47</v>
      </c>
    </row>
    <row r="6" spans="1:11" ht="12.75" customHeight="1">
      <c r="A6" s="11"/>
      <c r="B6" s="12"/>
      <c r="C6" s="12"/>
      <c r="D6" s="28"/>
      <c r="E6" s="12"/>
      <c r="F6" s="12"/>
      <c r="G6" s="28">
        <f t="shared" si="0"/>
        <v>67.30000000000004</v>
      </c>
      <c r="H6" s="12">
        <v>46</v>
      </c>
      <c r="I6" s="24"/>
      <c r="J6" s="28">
        <f t="shared" si="1"/>
        <v>78.9</v>
      </c>
      <c r="K6" s="12">
        <v>46</v>
      </c>
    </row>
    <row r="7" spans="1:11" ht="12.75" customHeight="1">
      <c r="A7" s="11"/>
      <c r="B7" s="12"/>
      <c r="C7" s="12"/>
      <c r="D7" s="28"/>
      <c r="E7" s="12"/>
      <c r="F7" s="12"/>
      <c r="G7" s="28">
        <f t="shared" si="0"/>
        <v>65.60000000000004</v>
      </c>
      <c r="H7" s="12">
        <v>45</v>
      </c>
      <c r="I7" s="24"/>
      <c r="J7" s="28">
        <f t="shared" si="1"/>
        <v>77</v>
      </c>
      <c r="K7" s="12">
        <v>45</v>
      </c>
    </row>
    <row r="8" spans="1:11" ht="12.75" customHeight="1">
      <c r="A8" s="11"/>
      <c r="B8" s="12"/>
      <c r="C8" s="12"/>
      <c r="D8" s="28"/>
      <c r="E8" s="12"/>
      <c r="F8" s="12"/>
      <c r="G8" s="28">
        <f t="shared" si="0"/>
        <v>63.90000000000004</v>
      </c>
      <c r="H8" s="12">
        <v>44</v>
      </c>
      <c r="I8" s="24"/>
      <c r="J8" s="28">
        <f t="shared" si="1"/>
        <v>75.1</v>
      </c>
      <c r="K8" s="12">
        <v>44</v>
      </c>
    </row>
    <row r="9" spans="1:11" ht="12.75" customHeight="1">
      <c r="A9" s="11"/>
      <c r="B9" s="12"/>
      <c r="C9" s="12"/>
      <c r="D9" s="28"/>
      <c r="E9" s="12"/>
      <c r="F9" s="12"/>
      <c r="G9" s="28">
        <f t="shared" si="0"/>
        <v>62.20000000000004</v>
      </c>
      <c r="H9" s="12">
        <v>43</v>
      </c>
      <c r="I9" s="24"/>
      <c r="J9" s="28">
        <f t="shared" si="1"/>
        <v>73.19999999999999</v>
      </c>
      <c r="K9" s="12">
        <v>43</v>
      </c>
    </row>
    <row r="10" spans="1:11" ht="12.75" customHeight="1">
      <c r="A10" s="11"/>
      <c r="B10" s="12"/>
      <c r="C10" s="12"/>
      <c r="D10" s="28"/>
      <c r="E10" s="12"/>
      <c r="F10" s="12"/>
      <c r="G10" s="28">
        <f t="shared" si="0"/>
        <v>60.500000000000036</v>
      </c>
      <c r="H10" s="12">
        <v>42</v>
      </c>
      <c r="I10" s="24"/>
      <c r="J10" s="28">
        <f t="shared" si="1"/>
        <v>71.29999999999998</v>
      </c>
      <c r="K10" s="12">
        <v>42</v>
      </c>
    </row>
    <row r="11" spans="1:11" ht="12.75" customHeight="1">
      <c r="A11" s="11"/>
      <c r="B11" s="12"/>
      <c r="C11" s="12"/>
      <c r="D11" s="28"/>
      <c r="E11" s="12"/>
      <c r="F11" s="12"/>
      <c r="G11" s="28">
        <f t="shared" si="0"/>
        <v>58.80000000000003</v>
      </c>
      <c r="H11" s="12">
        <v>41</v>
      </c>
      <c r="I11" s="24"/>
      <c r="J11" s="28">
        <f t="shared" si="1"/>
        <v>69.39999999999998</v>
      </c>
      <c r="K11" s="12">
        <v>41</v>
      </c>
    </row>
    <row r="12" spans="1:11" ht="12.75" customHeight="1">
      <c r="A12" s="11"/>
      <c r="B12" s="12"/>
      <c r="C12" s="12"/>
      <c r="D12" s="28"/>
      <c r="E12" s="12"/>
      <c r="F12" s="12"/>
      <c r="G12" s="28">
        <f t="shared" si="0"/>
        <v>57.10000000000003</v>
      </c>
      <c r="H12" s="12">
        <v>40</v>
      </c>
      <c r="I12" s="24"/>
      <c r="J12" s="28">
        <f t="shared" si="1"/>
        <v>67.49999999999997</v>
      </c>
      <c r="K12" s="12">
        <v>40</v>
      </c>
    </row>
    <row r="13" spans="1:11" ht="12.75" customHeight="1">
      <c r="A13" s="11"/>
      <c r="B13" s="12"/>
      <c r="C13" s="12"/>
      <c r="D13" s="28"/>
      <c r="E13" s="12"/>
      <c r="F13" s="12"/>
      <c r="G13" s="28">
        <f t="shared" si="0"/>
        <v>55.40000000000003</v>
      </c>
      <c r="H13" s="12">
        <v>39</v>
      </c>
      <c r="I13" s="24"/>
      <c r="J13" s="28">
        <f t="shared" si="1"/>
        <v>65.59999999999997</v>
      </c>
      <c r="K13" s="12">
        <v>39</v>
      </c>
    </row>
    <row r="14" spans="1:11" ht="12.75" customHeight="1">
      <c r="A14" s="11"/>
      <c r="B14" s="12"/>
      <c r="C14" s="12"/>
      <c r="D14" s="28"/>
      <c r="E14" s="12"/>
      <c r="F14" s="12"/>
      <c r="G14" s="28">
        <f t="shared" si="0"/>
        <v>53.700000000000024</v>
      </c>
      <c r="H14" s="12">
        <v>38</v>
      </c>
      <c r="I14" s="24"/>
      <c r="J14" s="28">
        <f t="shared" si="1"/>
        <v>63.69999999999997</v>
      </c>
      <c r="K14" s="12">
        <v>38</v>
      </c>
    </row>
    <row r="15" spans="1:11" ht="12.75" customHeight="1">
      <c r="A15" s="11"/>
      <c r="B15" s="12"/>
      <c r="C15" s="12"/>
      <c r="D15" s="28"/>
      <c r="E15" s="12"/>
      <c r="F15" s="12"/>
      <c r="G15" s="28">
        <f t="shared" si="0"/>
        <v>52.00000000000002</v>
      </c>
      <c r="H15" s="12">
        <v>37</v>
      </c>
      <c r="I15" s="24"/>
      <c r="J15" s="28">
        <f t="shared" si="1"/>
        <v>61.79999999999997</v>
      </c>
      <c r="K15" s="12">
        <v>37</v>
      </c>
    </row>
    <row r="16" spans="1:11" ht="12.75" customHeight="1">
      <c r="A16" s="11"/>
      <c r="B16" s="12"/>
      <c r="C16" s="12"/>
      <c r="D16" s="28"/>
      <c r="E16" s="12"/>
      <c r="F16" s="12"/>
      <c r="G16" s="28">
        <f t="shared" si="0"/>
        <v>50.30000000000002</v>
      </c>
      <c r="H16" s="12">
        <v>36</v>
      </c>
      <c r="I16" s="24"/>
      <c r="J16" s="28">
        <f t="shared" si="1"/>
        <v>59.89999999999997</v>
      </c>
      <c r="K16" s="12">
        <v>36</v>
      </c>
    </row>
    <row r="17" spans="1:11" ht="12.75" customHeight="1">
      <c r="A17" s="11"/>
      <c r="B17" s="12"/>
      <c r="C17" s="12"/>
      <c r="D17" s="28"/>
      <c r="E17" s="12"/>
      <c r="F17" s="12"/>
      <c r="G17" s="28">
        <f t="shared" si="0"/>
        <v>48.600000000000016</v>
      </c>
      <c r="H17" s="12">
        <v>35</v>
      </c>
      <c r="I17" s="24"/>
      <c r="J17" s="28">
        <f t="shared" si="1"/>
        <v>57.99999999999997</v>
      </c>
      <c r="K17" s="12">
        <v>35</v>
      </c>
    </row>
    <row r="18" spans="1:11" ht="12.75" customHeight="1">
      <c r="A18" s="11"/>
      <c r="B18" s="12"/>
      <c r="C18" s="12"/>
      <c r="D18" s="28"/>
      <c r="E18" s="12"/>
      <c r="F18" s="12"/>
      <c r="G18" s="28">
        <f t="shared" si="0"/>
        <v>46.90000000000001</v>
      </c>
      <c r="H18" s="12">
        <v>34</v>
      </c>
      <c r="I18" s="24"/>
      <c r="J18" s="28">
        <f t="shared" si="1"/>
        <v>56.09999999999997</v>
      </c>
      <c r="K18" s="12">
        <v>34</v>
      </c>
    </row>
    <row r="19" spans="1:11" ht="12.75" customHeight="1">
      <c r="A19" s="11"/>
      <c r="B19" s="12"/>
      <c r="C19" s="12"/>
      <c r="D19" s="28"/>
      <c r="E19" s="12"/>
      <c r="F19" s="12"/>
      <c r="G19" s="28">
        <f t="shared" si="0"/>
        <v>45.20000000000001</v>
      </c>
      <c r="H19" s="12">
        <v>33</v>
      </c>
      <c r="I19" s="24"/>
      <c r="J19" s="28">
        <f t="shared" si="1"/>
        <v>54.199999999999974</v>
      </c>
      <c r="K19" s="12">
        <v>33</v>
      </c>
    </row>
    <row r="20" spans="1:11" ht="12.75">
      <c r="A20" s="11"/>
      <c r="B20" s="12"/>
      <c r="C20" s="12"/>
      <c r="D20" s="28"/>
      <c r="E20" s="12"/>
      <c r="F20" s="12"/>
      <c r="G20" s="28">
        <f t="shared" si="0"/>
        <v>43.50000000000001</v>
      </c>
      <c r="H20" s="12">
        <v>32</v>
      </c>
      <c r="I20" s="24"/>
      <c r="J20" s="28">
        <f t="shared" si="1"/>
        <v>52.299999999999976</v>
      </c>
      <c r="K20" s="12">
        <v>32</v>
      </c>
    </row>
    <row r="21" spans="1:11" ht="12.75">
      <c r="A21" s="11"/>
      <c r="B21" s="12"/>
      <c r="C21" s="12"/>
      <c r="D21" s="28"/>
      <c r="E21" s="12"/>
      <c r="F21" s="12"/>
      <c r="G21" s="28">
        <f t="shared" si="0"/>
        <v>41.800000000000004</v>
      </c>
      <c r="H21" s="12">
        <v>31</v>
      </c>
      <c r="I21" s="24"/>
      <c r="J21" s="28">
        <f t="shared" si="1"/>
        <v>50.39999999999998</v>
      </c>
      <c r="K21" s="12">
        <v>31</v>
      </c>
    </row>
    <row r="22" spans="1:11" ht="12.75">
      <c r="A22" s="11">
        <f aca="true" t="shared" si="2" ref="A22:A34">A23+2.4</f>
        <v>74.9</v>
      </c>
      <c r="B22" s="12">
        <v>30</v>
      </c>
      <c r="C22" s="12"/>
      <c r="D22" s="28">
        <f aca="true" t="shared" si="3" ref="D22:D33">D23+2.5</f>
        <v>80.80000000000001</v>
      </c>
      <c r="E22" s="12">
        <v>30</v>
      </c>
      <c r="F22" s="12"/>
      <c r="G22" s="28">
        <f t="shared" si="0"/>
        <v>40.1</v>
      </c>
      <c r="H22" s="12">
        <v>30</v>
      </c>
      <c r="I22" s="24"/>
      <c r="J22" s="28">
        <f t="shared" si="1"/>
        <v>48.49999999999998</v>
      </c>
      <c r="K22" s="12">
        <v>30</v>
      </c>
    </row>
    <row r="23" spans="1:11" ht="12.75">
      <c r="A23" s="11">
        <f t="shared" si="2"/>
        <v>72.5</v>
      </c>
      <c r="B23" s="12">
        <v>29</v>
      </c>
      <c r="C23" s="12"/>
      <c r="D23" s="28">
        <f t="shared" si="3"/>
        <v>78.30000000000001</v>
      </c>
      <c r="E23" s="12">
        <v>29</v>
      </c>
      <c r="F23" s="12"/>
      <c r="G23" s="28">
        <f t="shared" si="0"/>
        <v>38.4</v>
      </c>
      <c r="H23" s="12">
        <v>29</v>
      </c>
      <c r="I23" s="24"/>
      <c r="J23" s="28">
        <f t="shared" si="1"/>
        <v>46.59999999999998</v>
      </c>
      <c r="K23" s="12">
        <v>29</v>
      </c>
    </row>
    <row r="24" spans="1:11" ht="12.75">
      <c r="A24" s="11">
        <f t="shared" si="2"/>
        <v>70.1</v>
      </c>
      <c r="B24" s="12">
        <v>28</v>
      </c>
      <c r="C24" s="12"/>
      <c r="D24" s="28">
        <f t="shared" si="3"/>
        <v>75.80000000000001</v>
      </c>
      <c r="E24" s="12">
        <v>28</v>
      </c>
      <c r="F24" s="12"/>
      <c r="G24" s="28">
        <f t="shared" si="0"/>
        <v>36.699999999999996</v>
      </c>
      <c r="H24" s="12">
        <v>28</v>
      </c>
      <c r="I24" s="24"/>
      <c r="J24" s="28">
        <f t="shared" si="1"/>
        <v>44.69999999999998</v>
      </c>
      <c r="K24" s="12">
        <v>28</v>
      </c>
    </row>
    <row r="25" spans="1:11" ht="12.75">
      <c r="A25" s="11">
        <f t="shared" si="2"/>
        <v>67.69999999999999</v>
      </c>
      <c r="B25" s="12">
        <v>27</v>
      </c>
      <c r="C25" s="12"/>
      <c r="D25" s="28">
        <f t="shared" si="3"/>
        <v>73.30000000000001</v>
      </c>
      <c r="E25" s="12">
        <v>27</v>
      </c>
      <c r="F25" s="12"/>
      <c r="G25" s="28">
        <f t="shared" si="0"/>
        <v>34.99999999999999</v>
      </c>
      <c r="H25" s="12">
        <v>27</v>
      </c>
      <c r="I25" s="24"/>
      <c r="J25" s="28">
        <f t="shared" si="1"/>
        <v>42.79999999999998</v>
      </c>
      <c r="K25" s="12">
        <v>27</v>
      </c>
    </row>
    <row r="26" spans="1:11" ht="12.75">
      <c r="A26" s="11">
        <f t="shared" si="2"/>
        <v>65.29999999999998</v>
      </c>
      <c r="B26" s="12">
        <v>26</v>
      </c>
      <c r="C26" s="12"/>
      <c r="D26" s="28">
        <f t="shared" si="3"/>
        <v>70.80000000000001</v>
      </c>
      <c r="E26" s="12">
        <v>26</v>
      </c>
      <c r="F26" s="12"/>
      <c r="G26" s="28">
        <f t="shared" si="0"/>
        <v>33.29999999999999</v>
      </c>
      <c r="H26" s="12">
        <v>26</v>
      </c>
      <c r="I26" s="24"/>
      <c r="J26" s="28">
        <f t="shared" si="1"/>
        <v>40.899999999999984</v>
      </c>
      <c r="K26" s="12">
        <v>26</v>
      </c>
    </row>
    <row r="27" spans="1:11" ht="12.75">
      <c r="A27" s="11">
        <f t="shared" si="2"/>
        <v>62.899999999999984</v>
      </c>
      <c r="B27" s="12">
        <v>25</v>
      </c>
      <c r="C27" s="12"/>
      <c r="D27" s="28">
        <f t="shared" si="3"/>
        <v>68.30000000000001</v>
      </c>
      <c r="E27" s="12">
        <v>25</v>
      </c>
      <c r="F27" s="12"/>
      <c r="G27" s="28">
        <f t="shared" si="0"/>
        <v>31.59999999999999</v>
      </c>
      <c r="H27" s="12">
        <v>25</v>
      </c>
      <c r="I27" s="24"/>
      <c r="J27" s="28">
        <f t="shared" si="1"/>
        <v>38.999999999999986</v>
      </c>
      <c r="K27" s="12">
        <v>25</v>
      </c>
    </row>
    <row r="28" spans="1:11" ht="12.75">
      <c r="A28" s="11">
        <f t="shared" si="2"/>
        <v>60.499999999999986</v>
      </c>
      <c r="B28" s="12">
        <v>24</v>
      </c>
      <c r="C28" s="12"/>
      <c r="D28" s="28">
        <f t="shared" si="3"/>
        <v>65.80000000000001</v>
      </c>
      <c r="E28" s="12">
        <v>24</v>
      </c>
      <c r="F28" s="12"/>
      <c r="G28" s="28">
        <f t="shared" si="0"/>
        <v>29.89999999999999</v>
      </c>
      <c r="H28" s="12">
        <v>24</v>
      </c>
      <c r="I28" s="24"/>
      <c r="J28" s="28">
        <f t="shared" si="1"/>
        <v>37.09999999999999</v>
      </c>
      <c r="K28" s="12">
        <v>24</v>
      </c>
    </row>
    <row r="29" spans="1:11" ht="12.75">
      <c r="A29" s="11">
        <f t="shared" si="2"/>
        <v>58.09999999999999</v>
      </c>
      <c r="B29" s="12">
        <v>23</v>
      </c>
      <c r="C29" s="12"/>
      <c r="D29" s="28">
        <f t="shared" si="3"/>
        <v>63.300000000000004</v>
      </c>
      <c r="E29" s="12">
        <v>23</v>
      </c>
      <c r="F29" s="12"/>
      <c r="G29" s="28">
        <f t="shared" si="0"/>
        <v>28.199999999999992</v>
      </c>
      <c r="H29" s="12">
        <v>23</v>
      </c>
      <c r="I29" s="24"/>
      <c r="J29" s="28">
        <f t="shared" si="1"/>
        <v>35.19999999999999</v>
      </c>
      <c r="K29" s="12">
        <v>23</v>
      </c>
    </row>
    <row r="30" spans="1:11" ht="12.75">
      <c r="A30" s="11">
        <f t="shared" si="2"/>
        <v>55.69999999999999</v>
      </c>
      <c r="B30" s="12">
        <v>22</v>
      </c>
      <c r="C30" s="12"/>
      <c r="D30" s="28">
        <f t="shared" si="3"/>
        <v>60.800000000000004</v>
      </c>
      <c r="E30" s="12">
        <v>22</v>
      </c>
      <c r="F30" s="12"/>
      <c r="G30" s="28">
        <f t="shared" si="0"/>
        <v>26.499999999999993</v>
      </c>
      <c r="H30" s="12">
        <v>22</v>
      </c>
      <c r="I30" s="24"/>
      <c r="J30" s="28">
        <f t="shared" si="1"/>
        <v>33.29999999999999</v>
      </c>
      <c r="K30" s="12">
        <v>22</v>
      </c>
    </row>
    <row r="31" spans="1:11" ht="12.75">
      <c r="A31" s="11">
        <f t="shared" si="2"/>
        <v>53.29999999999999</v>
      </c>
      <c r="B31" s="12">
        <v>21</v>
      </c>
      <c r="C31" s="12"/>
      <c r="D31" s="28">
        <f t="shared" si="3"/>
        <v>58.300000000000004</v>
      </c>
      <c r="E31" s="12">
        <v>21</v>
      </c>
      <c r="F31" s="12"/>
      <c r="G31" s="28">
        <f t="shared" si="0"/>
        <v>24.799999999999994</v>
      </c>
      <c r="H31" s="12">
        <v>21</v>
      </c>
      <c r="I31" s="24"/>
      <c r="J31" s="28">
        <f t="shared" si="1"/>
        <v>31.399999999999988</v>
      </c>
      <c r="K31" s="12">
        <v>21</v>
      </c>
    </row>
    <row r="32" spans="1:11" ht="12.75">
      <c r="A32" s="11">
        <f t="shared" si="2"/>
        <v>50.89999999999999</v>
      </c>
      <c r="B32" s="12">
        <v>20</v>
      </c>
      <c r="C32" s="12"/>
      <c r="D32" s="28">
        <f t="shared" si="3"/>
        <v>55.800000000000004</v>
      </c>
      <c r="E32" s="12">
        <v>20</v>
      </c>
      <c r="F32" s="12"/>
      <c r="G32" s="28">
        <f t="shared" si="0"/>
        <v>23.099999999999994</v>
      </c>
      <c r="H32" s="12">
        <v>20</v>
      </c>
      <c r="I32" s="24"/>
      <c r="J32" s="28">
        <f t="shared" si="1"/>
        <v>29.49999999999999</v>
      </c>
      <c r="K32" s="12">
        <v>20</v>
      </c>
    </row>
    <row r="33" spans="1:11" ht="12.75">
      <c r="A33" s="11">
        <f t="shared" si="2"/>
        <v>48.49999999999999</v>
      </c>
      <c r="B33" s="12">
        <v>19</v>
      </c>
      <c r="C33" s="12"/>
      <c r="D33" s="28">
        <f t="shared" si="3"/>
        <v>53.300000000000004</v>
      </c>
      <c r="E33" s="12">
        <v>19</v>
      </c>
      <c r="F33" s="12"/>
      <c r="G33" s="28">
        <f t="shared" si="0"/>
        <v>21.399999999999995</v>
      </c>
      <c r="H33" s="12">
        <v>19</v>
      </c>
      <c r="I33" s="24"/>
      <c r="J33" s="28">
        <f t="shared" si="1"/>
        <v>27.59999999999999</v>
      </c>
      <c r="K33" s="12">
        <v>19</v>
      </c>
    </row>
    <row r="34" spans="1:11" ht="12.75">
      <c r="A34" s="11">
        <f t="shared" si="2"/>
        <v>46.099999999999994</v>
      </c>
      <c r="B34" s="12">
        <v>18</v>
      </c>
      <c r="C34" s="12"/>
      <c r="D34" s="28">
        <f>D35+2.5</f>
        <v>50.800000000000004</v>
      </c>
      <c r="E34" s="12">
        <v>18</v>
      </c>
      <c r="F34" s="12"/>
      <c r="G34" s="28">
        <f t="shared" si="0"/>
        <v>19.699999999999996</v>
      </c>
      <c r="H34" s="12">
        <v>18</v>
      </c>
      <c r="I34" s="24"/>
      <c r="J34" s="28">
        <f t="shared" si="1"/>
        <v>25.699999999999992</v>
      </c>
      <c r="K34" s="12">
        <v>18</v>
      </c>
    </row>
    <row r="35" spans="1:11" ht="12.75">
      <c r="A35" s="11">
        <f>A36+2.4</f>
        <v>43.699999999999996</v>
      </c>
      <c r="B35" s="12">
        <v>17</v>
      </c>
      <c r="C35" s="12"/>
      <c r="D35" s="28">
        <f aca="true" t="shared" si="4" ref="D35:D41">D36+2.6</f>
        <v>48.300000000000004</v>
      </c>
      <c r="E35" s="12">
        <v>17</v>
      </c>
      <c r="F35" s="12"/>
      <c r="G35" s="28">
        <f t="shared" si="0"/>
        <v>17.999999999999996</v>
      </c>
      <c r="H35" s="12">
        <v>17</v>
      </c>
      <c r="I35" s="24"/>
      <c r="J35" s="28">
        <f t="shared" si="1"/>
        <v>23.799999999999994</v>
      </c>
      <c r="K35" s="12">
        <v>17</v>
      </c>
    </row>
    <row r="36" spans="1:11" ht="12.75">
      <c r="A36" s="11">
        <f aca="true" t="shared" si="5" ref="A36:A41">A37+2.5</f>
        <v>41.3</v>
      </c>
      <c r="B36" s="12">
        <v>16</v>
      </c>
      <c r="C36" s="12"/>
      <c r="D36" s="28">
        <f t="shared" si="4"/>
        <v>45.7</v>
      </c>
      <c r="E36" s="12">
        <v>16</v>
      </c>
      <c r="F36" s="12"/>
      <c r="G36" s="28">
        <f t="shared" si="0"/>
        <v>16.299999999999997</v>
      </c>
      <c r="H36" s="12">
        <v>16</v>
      </c>
      <c r="I36" s="24"/>
      <c r="J36" s="28">
        <f t="shared" si="1"/>
        <v>21.899999999999995</v>
      </c>
      <c r="K36" s="12">
        <v>16</v>
      </c>
    </row>
    <row r="37" spans="1:11" ht="12.75">
      <c r="A37" s="11">
        <f t="shared" si="5"/>
        <v>38.8</v>
      </c>
      <c r="B37" s="12">
        <v>15</v>
      </c>
      <c r="C37" s="12"/>
      <c r="D37" s="28">
        <f t="shared" si="4"/>
        <v>43.1</v>
      </c>
      <c r="E37" s="12">
        <v>15</v>
      </c>
      <c r="F37" s="12"/>
      <c r="G37" s="28">
        <f t="shared" si="0"/>
        <v>14.599999999999998</v>
      </c>
      <c r="H37" s="12">
        <v>15</v>
      </c>
      <c r="I37" s="24"/>
      <c r="J37" s="28">
        <f t="shared" si="1"/>
        <v>19.999999999999996</v>
      </c>
      <c r="K37" s="12">
        <v>15</v>
      </c>
    </row>
    <row r="38" spans="1:11" ht="12.75">
      <c r="A38" s="11">
        <f t="shared" si="5"/>
        <v>36.3</v>
      </c>
      <c r="B38" s="12">
        <v>14</v>
      </c>
      <c r="C38" s="12"/>
      <c r="D38" s="28">
        <f t="shared" si="4"/>
        <v>40.5</v>
      </c>
      <c r="E38" s="12">
        <v>14</v>
      </c>
      <c r="F38" s="12"/>
      <c r="G38" s="28">
        <f t="shared" si="0"/>
        <v>12.899999999999999</v>
      </c>
      <c r="H38" s="12">
        <v>14</v>
      </c>
      <c r="I38" s="24"/>
      <c r="J38" s="28">
        <f t="shared" si="1"/>
        <v>18.099999999999998</v>
      </c>
      <c r="K38" s="12">
        <v>14</v>
      </c>
    </row>
    <row r="39" spans="1:11" ht="12.75">
      <c r="A39" s="11">
        <f t="shared" si="5"/>
        <v>33.8</v>
      </c>
      <c r="B39" s="12">
        <v>13</v>
      </c>
      <c r="C39" s="12"/>
      <c r="D39" s="28">
        <f t="shared" si="4"/>
        <v>37.9</v>
      </c>
      <c r="E39" s="12">
        <v>13</v>
      </c>
      <c r="F39" s="12"/>
      <c r="G39" s="28">
        <f t="shared" si="0"/>
        <v>11.2</v>
      </c>
      <c r="H39" s="12">
        <v>13</v>
      </c>
      <c r="I39" s="24"/>
      <c r="J39" s="28">
        <f t="shared" si="1"/>
        <v>16.2</v>
      </c>
      <c r="K39" s="12">
        <v>13</v>
      </c>
    </row>
    <row r="40" spans="1:11" ht="12.75">
      <c r="A40" s="11">
        <f t="shared" si="5"/>
        <v>31.3</v>
      </c>
      <c r="B40" s="12">
        <v>12</v>
      </c>
      <c r="C40" s="12"/>
      <c r="D40" s="28">
        <f t="shared" si="4"/>
        <v>35.3</v>
      </c>
      <c r="E40" s="12">
        <v>12</v>
      </c>
      <c r="F40" s="12"/>
      <c r="G40" s="28">
        <f t="shared" si="0"/>
        <v>9.5</v>
      </c>
      <c r="H40" s="12">
        <v>12</v>
      </c>
      <c r="I40" s="24"/>
      <c r="J40" s="28">
        <f t="shared" si="1"/>
        <v>14.3</v>
      </c>
      <c r="K40" s="12">
        <v>12</v>
      </c>
    </row>
    <row r="41" spans="1:11" ht="12.75">
      <c r="A41" s="11">
        <f t="shared" si="5"/>
        <v>28.8</v>
      </c>
      <c r="B41" s="12">
        <v>11</v>
      </c>
      <c r="C41" s="12"/>
      <c r="D41" s="28">
        <f t="shared" si="4"/>
        <v>32.699999999999996</v>
      </c>
      <c r="E41" s="12">
        <v>11</v>
      </c>
      <c r="F41" s="12"/>
      <c r="G41" s="28">
        <f t="shared" si="0"/>
        <v>7.800000000000001</v>
      </c>
      <c r="H41" s="12">
        <v>11</v>
      </c>
      <c r="I41" s="24"/>
      <c r="J41" s="28">
        <f t="shared" si="1"/>
        <v>12.4</v>
      </c>
      <c r="K41" s="12">
        <v>11</v>
      </c>
    </row>
    <row r="42" spans="1:11" ht="12.75">
      <c r="A42" s="11">
        <f>A43+2.5</f>
        <v>26.3</v>
      </c>
      <c r="B42" s="12">
        <v>10</v>
      </c>
      <c r="C42" s="12"/>
      <c r="D42" s="28">
        <f aca="true" t="shared" si="6" ref="D42:D49">D43+2.9</f>
        <v>30.099999999999994</v>
      </c>
      <c r="E42" s="12">
        <v>10</v>
      </c>
      <c r="F42" s="12"/>
      <c r="G42" s="28">
        <f t="shared" si="0"/>
        <v>6.1000000000000005</v>
      </c>
      <c r="H42" s="12">
        <v>10</v>
      </c>
      <c r="I42" s="24"/>
      <c r="J42" s="28">
        <f t="shared" si="1"/>
        <v>10.5</v>
      </c>
      <c r="K42" s="12">
        <v>10</v>
      </c>
    </row>
    <row r="43" spans="1:11" ht="12.75">
      <c r="A43" s="11">
        <f aca="true" t="shared" si="7" ref="A43:A49">A44+2.6</f>
        <v>23.8</v>
      </c>
      <c r="B43" s="12">
        <v>9</v>
      </c>
      <c r="C43" s="12"/>
      <c r="D43" s="28">
        <f t="shared" si="6"/>
        <v>27.199999999999996</v>
      </c>
      <c r="E43" s="12">
        <v>9</v>
      </c>
      <c r="F43" s="12"/>
      <c r="G43" s="28">
        <f t="shared" si="0"/>
        <v>4.4</v>
      </c>
      <c r="H43" s="12">
        <v>9</v>
      </c>
      <c r="I43" s="24"/>
      <c r="J43" s="28">
        <f t="shared" si="1"/>
        <v>8.6</v>
      </c>
      <c r="K43" s="12">
        <v>9</v>
      </c>
    </row>
    <row r="44" spans="1:11" ht="12.75">
      <c r="A44" s="11">
        <f t="shared" si="7"/>
        <v>21.2</v>
      </c>
      <c r="B44" s="12">
        <v>8</v>
      </c>
      <c r="C44" s="12"/>
      <c r="D44" s="28">
        <f t="shared" si="6"/>
        <v>24.299999999999997</v>
      </c>
      <c r="E44" s="12">
        <v>8</v>
      </c>
      <c r="F44" s="12"/>
      <c r="G44" s="28">
        <f>G45+1.7</f>
        <v>2.7</v>
      </c>
      <c r="H44" s="12">
        <v>8</v>
      </c>
      <c r="I44" s="24"/>
      <c r="J44" s="28">
        <f t="shared" si="1"/>
        <v>6.699999999999999</v>
      </c>
      <c r="K44" s="12">
        <v>8</v>
      </c>
    </row>
    <row r="45" spans="1:11" ht="12.75">
      <c r="A45" s="11">
        <f t="shared" si="7"/>
        <v>18.599999999999998</v>
      </c>
      <c r="B45" s="12">
        <v>7</v>
      </c>
      <c r="C45" s="12"/>
      <c r="D45" s="28">
        <f t="shared" si="6"/>
        <v>21.4</v>
      </c>
      <c r="E45" s="12">
        <v>7</v>
      </c>
      <c r="F45" s="12"/>
      <c r="G45" s="28">
        <v>1</v>
      </c>
      <c r="H45" s="12">
        <v>7</v>
      </c>
      <c r="I45" s="24"/>
      <c r="J45" s="28">
        <f t="shared" si="1"/>
        <v>4.8</v>
      </c>
      <c r="K45" s="12">
        <v>7</v>
      </c>
    </row>
    <row r="46" spans="1:11" ht="12.75">
      <c r="A46" s="11">
        <f t="shared" si="7"/>
        <v>15.999999999999998</v>
      </c>
      <c r="B46" s="12">
        <v>6</v>
      </c>
      <c r="C46" s="12"/>
      <c r="D46" s="28">
        <f t="shared" si="6"/>
        <v>18.5</v>
      </c>
      <c r="E46" s="12">
        <v>6</v>
      </c>
      <c r="F46" s="12"/>
      <c r="G46" s="28">
        <v>0</v>
      </c>
      <c r="H46" s="12">
        <v>6</v>
      </c>
      <c r="I46" s="24"/>
      <c r="J46" s="28">
        <f>J47+1.9</f>
        <v>2.9</v>
      </c>
      <c r="K46" s="12">
        <v>6</v>
      </c>
    </row>
    <row r="47" spans="1:11" ht="12.75">
      <c r="A47" s="11">
        <f t="shared" si="7"/>
        <v>13.399999999999999</v>
      </c>
      <c r="B47" s="12">
        <v>5</v>
      </c>
      <c r="C47" s="12"/>
      <c r="D47" s="28">
        <f t="shared" si="6"/>
        <v>15.600000000000001</v>
      </c>
      <c r="E47" s="12">
        <v>5</v>
      </c>
      <c r="F47" s="12"/>
      <c r="G47" s="28">
        <v>0</v>
      </c>
      <c r="H47" s="12">
        <v>5</v>
      </c>
      <c r="I47" s="24"/>
      <c r="J47" s="28">
        <v>1</v>
      </c>
      <c r="K47" s="12">
        <v>5</v>
      </c>
    </row>
    <row r="48" spans="1:11" ht="12.75">
      <c r="A48" s="11">
        <f t="shared" si="7"/>
        <v>10.799999999999999</v>
      </c>
      <c r="B48" s="12">
        <v>4</v>
      </c>
      <c r="C48" s="12"/>
      <c r="D48" s="28">
        <f t="shared" si="6"/>
        <v>12.700000000000001</v>
      </c>
      <c r="E48" s="12">
        <v>4</v>
      </c>
      <c r="F48" s="12"/>
      <c r="G48" s="28">
        <v>0</v>
      </c>
      <c r="H48" s="12">
        <v>4</v>
      </c>
      <c r="I48" s="24"/>
      <c r="J48" s="28">
        <v>0</v>
      </c>
      <c r="K48" s="12">
        <v>4</v>
      </c>
    </row>
    <row r="49" spans="1:11" ht="12.75">
      <c r="A49" s="11">
        <f t="shared" si="7"/>
        <v>8.2</v>
      </c>
      <c r="B49" s="12">
        <v>3</v>
      </c>
      <c r="C49" s="12"/>
      <c r="D49" s="28">
        <f t="shared" si="6"/>
        <v>9.8</v>
      </c>
      <c r="E49" s="12">
        <v>3</v>
      </c>
      <c r="F49" s="12"/>
      <c r="G49" s="28">
        <v>0</v>
      </c>
      <c r="H49" s="12">
        <v>3</v>
      </c>
      <c r="I49" s="24"/>
      <c r="J49" s="28">
        <v>0</v>
      </c>
      <c r="K49" s="12">
        <v>3</v>
      </c>
    </row>
    <row r="50" spans="1:11" ht="12.75">
      <c r="A50" s="11">
        <f>A51+2.6</f>
        <v>5.6</v>
      </c>
      <c r="B50" s="12">
        <v>2</v>
      </c>
      <c r="C50" s="12"/>
      <c r="D50" s="28">
        <f>D51+2.9</f>
        <v>6.9</v>
      </c>
      <c r="E50" s="12">
        <v>2</v>
      </c>
      <c r="F50" s="12"/>
      <c r="G50" s="28">
        <v>0</v>
      </c>
      <c r="H50" s="12">
        <v>2</v>
      </c>
      <c r="I50" s="24"/>
      <c r="J50" s="28">
        <v>0</v>
      </c>
      <c r="K50" s="12">
        <v>2</v>
      </c>
    </row>
    <row r="51" spans="1:11" ht="12.75">
      <c r="A51" s="11">
        <v>3</v>
      </c>
      <c r="B51" s="12">
        <v>1</v>
      </c>
      <c r="C51" s="12"/>
      <c r="D51" s="28">
        <v>4</v>
      </c>
      <c r="E51" s="12">
        <v>1</v>
      </c>
      <c r="F51" s="12"/>
      <c r="G51" s="28">
        <v>0</v>
      </c>
      <c r="H51" s="12">
        <v>1</v>
      </c>
      <c r="I51" s="24"/>
      <c r="J51" s="28">
        <v>0</v>
      </c>
      <c r="K51" s="12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0" sqref="B30"/>
    </sheetView>
  </sheetViews>
  <sheetFormatPr defaultColWidth="9.140625" defaultRowHeight="12.75"/>
  <cols>
    <col min="1" max="1" width="14.140625" style="1" customWidth="1"/>
    <col min="2" max="2" width="7.8515625" style="1" customWidth="1"/>
    <col min="3" max="3" width="3.00390625" style="1" customWidth="1"/>
    <col min="4" max="4" width="14.140625" style="1" customWidth="1"/>
    <col min="5" max="5" width="7.8515625" style="1" customWidth="1"/>
    <col min="6" max="6" width="3.00390625" style="1" customWidth="1"/>
    <col min="7" max="7" width="14.140625" style="1" customWidth="1"/>
    <col min="8" max="8" width="7.8515625" style="1" customWidth="1"/>
    <col min="9" max="9" width="3.00390625" style="1" customWidth="1"/>
    <col min="10" max="10" width="14.140625" style="1" customWidth="1"/>
    <col min="11" max="11" width="7.8515625" style="1" customWidth="1"/>
    <col min="12" max="12" width="9.140625" style="1" customWidth="1"/>
    <col min="13" max="13" width="8.421875" style="1" customWidth="1"/>
    <col min="14" max="16384" width="9.140625" style="1" customWidth="1"/>
  </cols>
  <sheetData>
    <row r="1" spans="1:11" s="5" customFormat="1" ht="12.75" customHeight="1" thickBot="1">
      <c r="A1" s="2" t="s">
        <v>0</v>
      </c>
      <c r="B1" s="3">
        <v>2004</v>
      </c>
      <c r="C1" s="27"/>
      <c r="D1" s="2" t="s">
        <v>0</v>
      </c>
      <c r="E1" s="4">
        <v>2005</v>
      </c>
      <c r="F1" s="26"/>
      <c r="G1" s="2" t="s">
        <v>0</v>
      </c>
      <c r="H1" s="4">
        <v>2006</v>
      </c>
      <c r="I1" s="26"/>
      <c r="J1" s="2" t="s">
        <v>0</v>
      </c>
      <c r="K1" s="4">
        <v>2007</v>
      </c>
    </row>
    <row r="2" spans="1:11" ht="12.75" customHeight="1">
      <c r="A2" s="11">
        <f aca="true" t="shared" si="0" ref="A2:A39">A3+2.4</f>
        <v>94.60000000000005</v>
      </c>
      <c r="B2" s="12">
        <v>40</v>
      </c>
      <c r="C2" s="12"/>
      <c r="D2" s="28">
        <f aca="true" t="shared" si="1" ref="D2:D14">D3+2.5</f>
        <v>102.80000000000001</v>
      </c>
      <c r="E2" s="12">
        <v>40</v>
      </c>
      <c r="F2" s="12"/>
      <c r="G2" s="28">
        <f aca="true" t="shared" si="2" ref="G2:G37">G3+1.9</f>
        <v>72.3</v>
      </c>
      <c r="H2" s="12">
        <v>40</v>
      </c>
      <c r="I2" s="24"/>
      <c r="J2" s="28">
        <f>J3+2</f>
        <v>82.59999999999998</v>
      </c>
      <c r="K2" s="12">
        <v>40</v>
      </c>
    </row>
    <row r="3" spans="1:11" ht="12.75" customHeight="1">
      <c r="A3" s="11">
        <f t="shared" si="0"/>
        <v>92.20000000000005</v>
      </c>
      <c r="B3" s="12">
        <v>39</v>
      </c>
      <c r="C3" s="12"/>
      <c r="D3" s="28">
        <f t="shared" si="1"/>
        <v>100.30000000000001</v>
      </c>
      <c r="E3" s="12">
        <v>39</v>
      </c>
      <c r="F3" s="12"/>
      <c r="G3" s="28">
        <f t="shared" si="2"/>
        <v>70.39999999999999</v>
      </c>
      <c r="H3" s="12">
        <v>39</v>
      </c>
      <c r="I3" s="24"/>
      <c r="J3" s="28">
        <f aca="true" t="shared" si="3" ref="J3:J37">J4+2.1</f>
        <v>80.59999999999998</v>
      </c>
      <c r="K3" s="12">
        <v>39</v>
      </c>
    </row>
    <row r="4" spans="1:13" ht="12.75" customHeight="1">
      <c r="A4" s="11">
        <f t="shared" si="0"/>
        <v>89.80000000000004</v>
      </c>
      <c r="B4" s="12">
        <v>38</v>
      </c>
      <c r="C4" s="12"/>
      <c r="D4" s="28">
        <f t="shared" si="1"/>
        <v>97.80000000000001</v>
      </c>
      <c r="E4" s="12">
        <v>38</v>
      </c>
      <c r="F4" s="12"/>
      <c r="G4" s="28">
        <f t="shared" si="2"/>
        <v>68.49999999999999</v>
      </c>
      <c r="H4" s="12">
        <v>38</v>
      </c>
      <c r="I4" s="24"/>
      <c r="J4" s="28">
        <f t="shared" si="3"/>
        <v>78.49999999999999</v>
      </c>
      <c r="K4" s="12">
        <v>38</v>
      </c>
      <c r="L4" s="34"/>
      <c r="M4" s="34"/>
    </row>
    <row r="5" spans="1:11" ht="12.75" customHeight="1">
      <c r="A5" s="11">
        <f t="shared" si="0"/>
        <v>87.40000000000003</v>
      </c>
      <c r="B5" s="12">
        <v>37</v>
      </c>
      <c r="C5" s="12"/>
      <c r="D5" s="28">
        <f t="shared" si="1"/>
        <v>95.30000000000001</v>
      </c>
      <c r="E5" s="12">
        <v>37</v>
      </c>
      <c r="F5" s="12"/>
      <c r="G5" s="28">
        <f t="shared" si="2"/>
        <v>66.59999999999998</v>
      </c>
      <c r="H5" s="12">
        <v>37</v>
      </c>
      <c r="I5" s="24"/>
      <c r="J5" s="28">
        <f t="shared" si="3"/>
        <v>76.39999999999999</v>
      </c>
      <c r="K5" s="12">
        <v>37</v>
      </c>
    </row>
    <row r="6" spans="1:11" ht="12.75" customHeight="1">
      <c r="A6" s="11">
        <f t="shared" si="0"/>
        <v>85.00000000000003</v>
      </c>
      <c r="B6" s="12">
        <v>36</v>
      </c>
      <c r="C6" s="12"/>
      <c r="D6" s="28">
        <f t="shared" si="1"/>
        <v>92.80000000000001</v>
      </c>
      <c r="E6" s="12">
        <v>36</v>
      </c>
      <c r="F6" s="12"/>
      <c r="G6" s="28">
        <f t="shared" si="2"/>
        <v>64.69999999999997</v>
      </c>
      <c r="H6" s="12">
        <v>36</v>
      </c>
      <c r="I6" s="24"/>
      <c r="J6" s="28">
        <f t="shared" si="3"/>
        <v>74.3</v>
      </c>
      <c r="K6" s="12">
        <v>36</v>
      </c>
    </row>
    <row r="7" spans="1:11" ht="12.75" customHeight="1">
      <c r="A7" s="11">
        <f t="shared" si="0"/>
        <v>82.60000000000002</v>
      </c>
      <c r="B7" s="12">
        <v>35</v>
      </c>
      <c r="C7" s="12"/>
      <c r="D7" s="28">
        <f t="shared" si="1"/>
        <v>90.30000000000001</v>
      </c>
      <c r="E7" s="12">
        <v>35</v>
      </c>
      <c r="F7" s="12"/>
      <c r="G7" s="28">
        <f t="shared" si="2"/>
        <v>62.79999999999997</v>
      </c>
      <c r="H7" s="12">
        <v>35</v>
      </c>
      <c r="I7" s="24"/>
      <c r="J7" s="28">
        <f t="shared" si="3"/>
        <v>72.2</v>
      </c>
      <c r="K7" s="12">
        <v>35</v>
      </c>
    </row>
    <row r="8" spans="1:11" ht="12.75" customHeight="1">
      <c r="A8" s="11">
        <f t="shared" si="0"/>
        <v>80.20000000000002</v>
      </c>
      <c r="B8" s="12">
        <v>34</v>
      </c>
      <c r="C8" s="12"/>
      <c r="D8" s="28">
        <f t="shared" si="1"/>
        <v>87.80000000000001</v>
      </c>
      <c r="E8" s="12">
        <v>34</v>
      </c>
      <c r="F8" s="12"/>
      <c r="G8" s="28">
        <f t="shared" si="2"/>
        <v>60.89999999999997</v>
      </c>
      <c r="H8" s="12">
        <v>34</v>
      </c>
      <c r="I8" s="24"/>
      <c r="J8" s="28">
        <f t="shared" si="3"/>
        <v>70.10000000000001</v>
      </c>
      <c r="K8" s="12">
        <v>34</v>
      </c>
    </row>
    <row r="9" spans="1:11" ht="12.75" customHeight="1">
      <c r="A9" s="11">
        <f t="shared" si="0"/>
        <v>77.80000000000001</v>
      </c>
      <c r="B9" s="12">
        <v>33</v>
      </c>
      <c r="C9" s="12"/>
      <c r="D9" s="28">
        <f t="shared" si="1"/>
        <v>85.30000000000001</v>
      </c>
      <c r="E9" s="12">
        <v>33</v>
      </c>
      <c r="F9" s="12"/>
      <c r="G9" s="28">
        <f t="shared" si="2"/>
        <v>58.99999999999997</v>
      </c>
      <c r="H9" s="12">
        <v>33</v>
      </c>
      <c r="I9" s="24"/>
      <c r="J9" s="28">
        <f t="shared" si="3"/>
        <v>68.00000000000001</v>
      </c>
      <c r="K9" s="12">
        <v>33</v>
      </c>
    </row>
    <row r="10" spans="1:11" ht="12.75">
      <c r="A10" s="11">
        <f t="shared" si="0"/>
        <v>75.4</v>
      </c>
      <c r="B10" s="12">
        <v>32</v>
      </c>
      <c r="C10" s="12"/>
      <c r="D10" s="28">
        <f t="shared" si="1"/>
        <v>82.80000000000001</v>
      </c>
      <c r="E10" s="12">
        <v>32</v>
      </c>
      <c r="F10" s="12"/>
      <c r="G10" s="28">
        <f t="shared" si="2"/>
        <v>57.09999999999997</v>
      </c>
      <c r="H10" s="12">
        <v>32</v>
      </c>
      <c r="I10" s="24"/>
      <c r="J10" s="28">
        <f t="shared" si="3"/>
        <v>65.90000000000002</v>
      </c>
      <c r="K10" s="12">
        <v>32</v>
      </c>
    </row>
    <row r="11" spans="1:11" ht="12.75">
      <c r="A11" s="11">
        <f t="shared" si="0"/>
        <v>73</v>
      </c>
      <c r="B11" s="12">
        <v>31</v>
      </c>
      <c r="C11" s="12"/>
      <c r="D11" s="28">
        <f t="shared" si="1"/>
        <v>80.30000000000001</v>
      </c>
      <c r="E11" s="12">
        <v>31</v>
      </c>
      <c r="F11" s="12"/>
      <c r="G11" s="28">
        <f t="shared" si="2"/>
        <v>55.199999999999974</v>
      </c>
      <c r="H11" s="12">
        <v>31</v>
      </c>
      <c r="I11" s="24"/>
      <c r="J11" s="28">
        <f t="shared" si="3"/>
        <v>63.800000000000026</v>
      </c>
      <c r="K11" s="12">
        <v>31</v>
      </c>
    </row>
    <row r="12" spans="1:11" ht="12.75">
      <c r="A12" s="11">
        <f t="shared" si="0"/>
        <v>70.6</v>
      </c>
      <c r="B12" s="12">
        <v>30</v>
      </c>
      <c r="C12" s="12"/>
      <c r="D12" s="28">
        <f t="shared" si="1"/>
        <v>77.80000000000001</v>
      </c>
      <c r="E12" s="12">
        <v>30</v>
      </c>
      <c r="F12" s="12"/>
      <c r="G12" s="28">
        <f t="shared" si="2"/>
        <v>53.299999999999976</v>
      </c>
      <c r="H12" s="12">
        <v>30</v>
      </c>
      <c r="I12" s="24"/>
      <c r="J12" s="28">
        <f t="shared" si="3"/>
        <v>61.700000000000024</v>
      </c>
      <c r="K12" s="12">
        <v>30</v>
      </c>
    </row>
    <row r="13" spans="1:11" ht="12.75">
      <c r="A13" s="11">
        <f t="shared" si="0"/>
        <v>68.19999999999999</v>
      </c>
      <c r="B13" s="12">
        <v>29</v>
      </c>
      <c r="C13" s="12"/>
      <c r="D13" s="28">
        <f t="shared" si="1"/>
        <v>75.30000000000001</v>
      </c>
      <c r="E13" s="12">
        <v>29</v>
      </c>
      <c r="F13" s="12"/>
      <c r="G13" s="28">
        <f t="shared" si="2"/>
        <v>51.39999999999998</v>
      </c>
      <c r="H13" s="12">
        <v>29</v>
      </c>
      <c r="I13" s="24"/>
      <c r="J13" s="28">
        <f t="shared" si="3"/>
        <v>59.60000000000002</v>
      </c>
      <c r="K13" s="12">
        <v>29</v>
      </c>
    </row>
    <row r="14" spans="1:11" ht="12.75">
      <c r="A14" s="11">
        <f t="shared" si="0"/>
        <v>65.79999999999998</v>
      </c>
      <c r="B14" s="12">
        <v>28</v>
      </c>
      <c r="C14" s="12"/>
      <c r="D14" s="28">
        <f t="shared" si="1"/>
        <v>72.80000000000001</v>
      </c>
      <c r="E14" s="12">
        <v>28</v>
      </c>
      <c r="F14" s="12"/>
      <c r="G14" s="28">
        <f t="shared" si="2"/>
        <v>49.49999999999998</v>
      </c>
      <c r="H14" s="12">
        <v>28</v>
      </c>
      <c r="I14" s="24"/>
      <c r="J14" s="28">
        <f t="shared" si="3"/>
        <v>57.50000000000002</v>
      </c>
      <c r="K14" s="12">
        <v>28</v>
      </c>
    </row>
    <row r="15" spans="1:11" ht="12.75">
      <c r="A15" s="11">
        <f t="shared" si="0"/>
        <v>63.39999999999998</v>
      </c>
      <c r="B15" s="12">
        <v>27</v>
      </c>
      <c r="C15" s="12"/>
      <c r="D15" s="28">
        <f>D16+2.5</f>
        <v>70.30000000000001</v>
      </c>
      <c r="E15" s="12">
        <v>27</v>
      </c>
      <c r="F15" s="12"/>
      <c r="G15" s="28">
        <f t="shared" si="2"/>
        <v>47.59999999999998</v>
      </c>
      <c r="H15" s="12">
        <v>27</v>
      </c>
      <c r="I15" s="24"/>
      <c r="J15" s="28">
        <f t="shared" si="3"/>
        <v>55.40000000000002</v>
      </c>
      <c r="K15" s="12">
        <v>27</v>
      </c>
    </row>
    <row r="16" spans="1:11" ht="12.75">
      <c r="A16" s="11">
        <f t="shared" si="0"/>
        <v>60.99999999999998</v>
      </c>
      <c r="B16" s="12">
        <v>26</v>
      </c>
      <c r="C16" s="12"/>
      <c r="D16" s="28">
        <f aca="true" t="shared" si="4" ref="D16:D31">D17+2.6</f>
        <v>67.80000000000001</v>
      </c>
      <c r="E16" s="12">
        <v>26</v>
      </c>
      <c r="F16" s="12"/>
      <c r="G16" s="28">
        <f t="shared" si="2"/>
        <v>45.69999999999998</v>
      </c>
      <c r="H16" s="12">
        <v>26</v>
      </c>
      <c r="I16" s="24"/>
      <c r="J16" s="28">
        <f t="shared" si="3"/>
        <v>53.30000000000002</v>
      </c>
      <c r="K16" s="12">
        <v>26</v>
      </c>
    </row>
    <row r="17" spans="1:11" ht="12.75">
      <c r="A17" s="11">
        <f t="shared" si="0"/>
        <v>58.59999999999998</v>
      </c>
      <c r="B17" s="12">
        <v>25</v>
      </c>
      <c r="C17" s="12"/>
      <c r="D17" s="28">
        <f t="shared" si="4"/>
        <v>65.20000000000002</v>
      </c>
      <c r="E17" s="12">
        <v>25</v>
      </c>
      <c r="F17" s="12"/>
      <c r="G17" s="28">
        <f t="shared" si="2"/>
        <v>43.79999999999998</v>
      </c>
      <c r="H17" s="12">
        <v>25</v>
      </c>
      <c r="I17" s="24"/>
      <c r="J17" s="28">
        <f t="shared" si="3"/>
        <v>51.20000000000002</v>
      </c>
      <c r="K17" s="12">
        <v>25</v>
      </c>
    </row>
    <row r="18" spans="1:11" ht="12.75">
      <c r="A18" s="11">
        <f t="shared" si="0"/>
        <v>56.19999999999998</v>
      </c>
      <c r="B18" s="12">
        <v>24</v>
      </c>
      <c r="C18" s="12"/>
      <c r="D18" s="28">
        <f t="shared" si="4"/>
        <v>62.600000000000016</v>
      </c>
      <c r="E18" s="12">
        <v>24</v>
      </c>
      <c r="F18" s="12"/>
      <c r="G18" s="28">
        <f t="shared" si="2"/>
        <v>41.899999999999984</v>
      </c>
      <c r="H18" s="12">
        <v>24</v>
      </c>
      <c r="I18" s="24"/>
      <c r="J18" s="28">
        <f t="shared" si="3"/>
        <v>49.100000000000016</v>
      </c>
      <c r="K18" s="12">
        <v>24</v>
      </c>
    </row>
    <row r="19" spans="1:11" ht="12.75">
      <c r="A19" s="11">
        <f t="shared" si="0"/>
        <v>53.79999999999998</v>
      </c>
      <c r="B19" s="12">
        <v>23</v>
      </c>
      <c r="C19" s="12"/>
      <c r="D19" s="28">
        <f t="shared" si="4"/>
        <v>60.000000000000014</v>
      </c>
      <c r="E19" s="12">
        <v>23</v>
      </c>
      <c r="F19" s="12"/>
      <c r="G19" s="28">
        <f t="shared" si="2"/>
        <v>39.999999999999986</v>
      </c>
      <c r="H19" s="12">
        <v>23</v>
      </c>
      <c r="I19" s="24"/>
      <c r="J19" s="28">
        <f t="shared" si="3"/>
        <v>47.000000000000014</v>
      </c>
      <c r="K19" s="12">
        <v>23</v>
      </c>
    </row>
    <row r="20" spans="1:11" ht="12.75">
      <c r="A20" s="11">
        <f t="shared" si="0"/>
        <v>51.399999999999984</v>
      </c>
      <c r="B20" s="12">
        <v>22</v>
      </c>
      <c r="C20" s="12"/>
      <c r="D20" s="28">
        <f t="shared" si="4"/>
        <v>57.40000000000001</v>
      </c>
      <c r="E20" s="12">
        <v>22</v>
      </c>
      <c r="F20" s="12"/>
      <c r="G20" s="28">
        <f t="shared" si="2"/>
        <v>38.09999999999999</v>
      </c>
      <c r="H20" s="12">
        <v>22</v>
      </c>
      <c r="I20" s="24"/>
      <c r="J20" s="28">
        <f t="shared" si="3"/>
        <v>44.90000000000001</v>
      </c>
      <c r="K20" s="12">
        <v>22</v>
      </c>
    </row>
    <row r="21" spans="1:11" ht="12.75">
      <c r="A21" s="11">
        <f t="shared" si="0"/>
        <v>48.999999999999986</v>
      </c>
      <c r="B21" s="12">
        <v>21</v>
      </c>
      <c r="C21" s="12"/>
      <c r="D21" s="28">
        <f t="shared" si="4"/>
        <v>54.80000000000001</v>
      </c>
      <c r="E21" s="12">
        <v>21</v>
      </c>
      <c r="F21" s="12"/>
      <c r="G21" s="28">
        <f t="shared" si="2"/>
        <v>36.19999999999999</v>
      </c>
      <c r="H21" s="12">
        <v>21</v>
      </c>
      <c r="I21" s="24"/>
      <c r="J21" s="28">
        <f t="shared" si="3"/>
        <v>42.80000000000001</v>
      </c>
      <c r="K21" s="12">
        <v>21</v>
      </c>
    </row>
    <row r="22" spans="1:11" ht="12.75">
      <c r="A22" s="11">
        <f t="shared" si="0"/>
        <v>46.59999999999999</v>
      </c>
      <c r="B22" s="12">
        <v>20</v>
      </c>
      <c r="C22" s="12"/>
      <c r="D22" s="28">
        <f t="shared" si="4"/>
        <v>52.20000000000001</v>
      </c>
      <c r="E22" s="12">
        <v>20</v>
      </c>
      <c r="F22" s="12"/>
      <c r="G22" s="28">
        <f t="shared" si="2"/>
        <v>34.29999999999999</v>
      </c>
      <c r="H22" s="12">
        <v>20</v>
      </c>
      <c r="I22" s="24"/>
      <c r="J22" s="28">
        <f t="shared" si="3"/>
        <v>40.70000000000001</v>
      </c>
      <c r="K22" s="12">
        <v>20</v>
      </c>
    </row>
    <row r="23" spans="1:11" ht="12.75">
      <c r="A23" s="11">
        <f t="shared" si="0"/>
        <v>44.19999999999999</v>
      </c>
      <c r="B23" s="12">
        <v>19</v>
      </c>
      <c r="C23" s="12"/>
      <c r="D23" s="28">
        <f t="shared" si="4"/>
        <v>49.60000000000001</v>
      </c>
      <c r="E23" s="12">
        <v>19</v>
      </c>
      <c r="F23" s="12"/>
      <c r="G23" s="28">
        <f t="shared" si="2"/>
        <v>32.39999999999999</v>
      </c>
      <c r="H23" s="12">
        <v>19</v>
      </c>
      <c r="I23" s="24"/>
      <c r="J23" s="28">
        <f t="shared" si="3"/>
        <v>38.60000000000001</v>
      </c>
      <c r="K23" s="12">
        <v>19</v>
      </c>
    </row>
    <row r="24" spans="1:11" ht="12.75">
      <c r="A24" s="11">
        <f t="shared" si="0"/>
        <v>41.79999999999999</v>
      </c>
      <c r="B24" s="12">
        <v>18</v>
      </c>
      <c r="C24" s="12"/>
      <c r="D24" s="28">
        <f t="shared" si="4"/>
        <v>47.00000000000001</v>
      </c>
      <c r="E24" s="12">
        <v>18</v>
      </c>
      <c r="F24" s="12"/>
      <c r="G24" s="28">
        <f t="shared" si="2"/>
        <v>30.49999999999999</v>
      </c>
      <c r="H24" s="12">
        <v>18</v>
      </c>
      <c r="I24" s="24"/>
      <c r="J24" s="28">
        <f t="shared" si="3"/>
        <v>36.50000000000001</v>
      </c>
      <c r="K24" s="12">
        <v>18</v>
      </c>
    </row>
    <row r="25" spans="1:11" ht="12.75">
      <c r="A25" s="11">
        <f t="shared" si="0"/>
        <v>39.39999999999999</v>
      </c>
      <c r="B25" s="12">
        <v>17</v>
      </c>
      <c r="C25" s="12"/>
      <c r="D25" s="28">
        <f t="shared" si="4"/>
        <v>44.400000000000006</v>
      </c>
      <c r="E25" s="12">
        <v>17</v>
      </c>
      <c r="F25" s="12"/>
      <c r="G25" s="28">
        <f t="shared" si="2"/>
        <v>28.59999999999999</v>
      </c>
      <c r="H25" s="12">
        <v>17</v>
      </c>
      <c r="I25" s="24"/>
      <c r="J25" s="28">
        <f t="shared" si="3"/>
        <v>34.400000000000006</v>
      </c>
      <c r="K25" s="12">
        <v>17</v>
      </c>
    </row>
    <row r="26" spans="1:11" ht="12.75">
      <c r="A26" s="11">
        <f t="shared" si="0"/>
        <v>36.99999999999999</v>
      </c>
      <c r="B26" s="12">
        <v>16</v>
      </c>
      <c r="C26" s="12"/>
      <c r="D26" s="28">
        <f t="shared" si="4"/>
        <v>41.800000000000004</v>
      </c>
      <c r="E26" s="12">
        <v>16</v>
      </c>
      <c r="F26" s="12"/>
      <c r="G26" s="28">
        <f t="shared" si="2"/>
        <v>26.699999999999992</v>
      </c>
      <c r="H26" s="12">
        <v>16</v>
      </c>
      <c r="I26" s="24"/>
      <c r="J26" s="28">
        <f t="shared" si="3"/>
        <v>32.300000000000004</v>
      </c>
      <c r="K26" s="12">
        <v>16</v>
      </c>
    </row>
    <row r="27" spans="1:11" ht="12.75">
      <c r="A27" s="11">
        <f t="shared" si="0"/>
        <v>34.599999999999994</v>
      </c>
      <c r="B27" s="12">
        <v>15</v>
      </c>
      <c r="C27" s="12"/>
      <c r="D27" s="28">
        <f t="shared" si="4"/>
        <v>39.2</v>
      </c>
      <c r="E27" s="12">
        <v>15</v>
      </c>
      <c r="F27" s="12"/>
      <c r="G27" s="28">
        <f t="shared" si="2"/>
        <v>24.799999999999994</v>
      </c>
      <c r="H27" s="12">
        <v>15</v>
      </c>
      <c r="I27" s="24"/>
      <c r="J27" s="28">
        <f t="shared" si="3"/>
        <v>30.200000000000006</v>
      </c>
      <c r="K27" s="12">
        <v>15</v>
      </c>
    </row>
    <row r="28" spans="1:11" ht="12.75">
      <c r="A28" s="11">
        <f t="shared" si="0"/>
        <v>32.199999999999996</v>
      </c>
      <c r="B28" s="12">
        <v>14</v>
      </c>
      <c r="C28" s="12"/>
      <c r="D28" s="28">
        <f t="shared" si="4"/>
        <v>36.6</v>
      </c>
      <c r="E28" s="12">
        <v>14</v>
      </c>
      <c r="F28" s="12"/>
      <c r="G28" s="28">
        <f t="shared" si="2"/>
        <v>22.899999999999995</v>
      </c>
      <c r="H28" s="12">
        <v>14</v>
      </c>
      <c r="I28" s="24"/>
      <c r="J28" s="28">
        <f t="shared" si="3"/>
        <v>28.100000000000005</v>
      </c>
      <c r="K28" s="12">
        <v>14</v>
      </c>
    </row>
    <row r="29" spans="1:11" ht="12.75">
      <c r="A29" s="11">
        <f t="shared" si="0"/>
        <v>29.799999999999994</v>
      </c>
      <c r="B29" s="12">
        <v>13</v>
      </c>
      <c r="C29" s="12"/>
      <c r="D29" s="28">
        <f t="shared" si="4"/>
        <v>34</v>
      </c>
      <c r="E29" s="12">
        <v>13</v>
      </c>
      <c r="F29" s="12"/>
      <c r="G29" s="28">
        <f t="shared" si="2"/>
        <v>20.999999999999996</v>
      </c>
      <c r="H29" s="12">
        <v>13</v>
      </c>
      <c r="I29" s="24"/>
      <c r="J29" s="28">
        <f t="shared" si="3"/>
        <v>26.000000000000004</v>
      </c>
      <c r="K29" s="12">
        <v>13</v>
      </c>
    </row>
    <row r="30" spans="1:11" ht="12.75">
      <c r="A30" s="11">
        <f t="shared" si="0"/>
        <v>27.399999999999995</v>
      </c>
      <c r="B30" s="12">
        <v>12</v>
      </c>
      <c r="C30" s="12"/>
      <c r="D30" s="28">
        <f t="shared" si="4"/>
        <v>31.400000000000002</v>
      </c>
      <c r="E30" s="12">
        <v>12</v>
      </c>
      <c r="F30" s="12"/>
      <c r="G30" s="28">
        <f t="shared" si="2"/>
        <v>19.099999999999998</v>
      </c>
      <c r="H30" s="12">
        <v>12</v>
      </c>
      <c r="I30" s="24"/>
      <c r="J30" s="28">
        <f t="shared" si="3"/>
        <v>23.900000000000002</v>
      </c>
      <c r="K30" s="12">
        <v>12</v>
      </c>
    </row>
    <row r="31" spans="1:11" ht="12.75">
      <c r="A31" s="11">
        <f t="shared" si="0"/>
        <v>24.999999999999996</v>
      </c>
      <c r="B31" s="12">
        <v>11</v>
      </c>
      <c r="C31" s="12"/>
      <c r="D31" s="28">
        <f t="shared" si="4"/>
        <v>28.8</v>
      </c>
      <c r="E31" s="12">
        <v>11</v>
      </c>
      <c r="F31" s="12"/>
      <c r="G31" s="28">
        <f t="shared" si="2"/>
        <v>17.2</v>
      </c>
      <c r="H31" s="12">
        <v>11</v>
      </c>
      <c r="I31" s="24"/>
      <c r="J31" s="28">
        <f t="shared" si="3"/>
        <v>21.8</v>
      </c>
      <c r="K31" s="12">
        <v>11</v>
      </c>
    </row>
    <row r="32" spans="1:11" ht="12.75">
      <c r="A32" s="11">
        <f t="shared" si="0"/>
        <v>22.599999999999998</v>
      </c>
      <c r="B32" s="12">
        <v>10</v>
      </c>
      <c r="C32" s="12"/>
      <c r="D32" s="28">
        <f>D33+2.6</f>
        <v>26.2</v>
      </c>
      <c r="E32" s="12">
        <v>10</v>
      </c>
      <c r="F32" s="12"/>
      <c r="G32" s="28">
        <f t="shared" si="2"/>
        <v>15.3</v>
      </c>
      <c r="H32" s="12">
        <v>10</v>
      </c>
      <c r="I32" s="24"/>
      <c r="J32" s="28">
        <f t="shared" si="3"/>
        <v>19.7</v>
      </c>
      <c r="K32" s="12">
        <v>10</v>
      </c>
    </row>
    <row r="33" spans="1:11" ht="12.75">
      <c r="A33" s="11">
        <f t="shared" si="0"/>
        <v>20.2</v>
      </c>
      <c r="B33" s="12">
        <v>9</v>
      </c>
      <c r="C33" s="12"/>
      <c r="D33" s="28">
        <f aca="true" t="shared" si="5" ref="D33:D39">D34+2.7</f>
        <v>23.599999999999998</v>
      </c>
      <c r="E33" s="12">
        <v>9</v>
      </c>
      <c r="F33" s="12"/>
      <c r="G33" s="28">
        <f t="shared" si="2"/>
        <v>13.4</v>
      </c>
      <c r="H33" s="12">
        <v>9</v>
      </c>
      <c r="I33" s="24"/>
      <c r="J33" s="28">
        <f t="shared" si="3"/>
        <v>17.599999999999998</v>
      </c>
      <c r="K33" s="12">
        <v>9</v>
      </c>
    </row>
    <row r="34" spans="1:11" ht="12.75">
      <c r="A34" s="11">
        <f t="shared" si="0"/>
        <v>17.8</v>
      </c>
      <c r="B34" s="12">
        <v>8</v>
      </c>
      <c r="C34" s="12"/>
      <c r="D34" s="28">
        <f t="shared" si="5"/>
        <v>20.9</v>
      </c>
      <c r="E34" s="12">
        <v>8</v>
      </c>
      <c r="F34" s="12"/>
      <c r="G34" s="28">
        <f t="shared" si="2"/>
        <v>11.5</v>
      </c>
      <c r="H34" s="12">
        <v>8</v>
      </c>
      <c r="I34" s="24"/>
      <c r="J34" s="28">
        <f t="shared" si="3"/>
        <v>15.499999999999998</v>
      </c>
      <c r="K34" s="12">
        <v>8</v>
      </c>
    </row>
    <row r="35" spans="1:11" ht="12.75">
      <c r="A35" s="11">
        <f t="shared" si="0"/>
        <v>15.4</v>
      </c>
      <c r="B35" s="12">
        <v>7</v>
      </c>
      <c r="C35" s="12"/>
      <c r="D35" s="28">
        <f t="shared" si="5"/>
        <v>18.2</v>
      </c>
      <c r="E35" s="12">
        <v>7</v>
      </c>
      <c r="F35" s="12"/>
      <c r="G35" s="28">
        <f t="shared" si="2"/>
        <v>9.6</v>
      </c>
      <c r="H35" s="12">
        <v>7</v>
      </c>
      <c r="I35" s="24"/>
      <c r="J35" s="28">
        <f t="shared" si="3"/>
        <v>13.399999999999999</v>
      </c>
      <c r="K35" s="12">
        <v>7</v>
      </c>
    </row>
    <row r="36" spans="1:11" ht="12.75">
      <c r="A36" s="11">
        <f t="shared" si="0"/>
        <v>13</v>
      </c>
      <c r="B36" s="12">
        <v>6</v>
      </c>
      <c r="C36" s="12"/>
      <c r="D36" s="28">
        <f t="shared" si="5"/>
        <v>15.5</v>
      </c>
      <c r="E36" s="12">
        <v>6</v>
      </c>
      <c r="F36" s="12"/>
      <c r="G36" s="28">
        <f t="shared" si="2"/>
        <v>7.699999999999999</v>
      </c>
      <c r="H36" s="12">
        <v>6</v>
      </c>
      <c r="I36" s="24"/>
      <c r="J36" s="28">
        <f t="shared" si="3"/>
        <v>11.299999999999999</v>
      </c>
      <c r="K36" s="12">
        <v>6</v>
      </c>
    </row>
    <row r="37" spans="1:11" ht="12.75">
      <c r="A37" s="11">
        <f t="shared" si="0"/>
        <v>10.6</v>
      </c>
      <c r="B37" s="12">
        <v>5</v>
      </c>
      <c r="C37" s="12"/>
      <c r="D37" s="28">
        <f t="shared" si="5"/>
        <v>12.8</v>
      </c>
      <c r="E37" s="12">
        <v>5</v>
      </c>
      <c r="F37" s="12"/>
      <c r="G37" s="28">
        <f t="shared" si="2"/>
        <v>5.8</v>
      </c>
      <c r="H37" s="12">
        <v>5</v>
      </c>
      <c r="I37" s="24"/>
      <c r="J37" s="28">
        <f t="shared" si="3"/>
        <v>9.2</v>
      </c>
      <c r="K37" s="12">
        <v>5</v>
      </c>
    </row>
    <row r="38" spans="1:11" ht="12.75">
      <c r="A38" s="11">
        <f t="shared" si="0"/>
        <v>8.2</v>
      </c>
      <c r="B38" s="12">
        <v>4</v>
      </c>
      <c r="C38" s="12"/>
      <c r="D38" s="28">
        <f t="shared" si="5"/>
        <v>10.100000000000001</v>
      </c>
      <c r="E38" s="12">
        <v>4</v>
      </c>
      <c r="F38" s="12"/>
      <c r="G38" s="28">
        <f>G39+1.9</f>
        <v>3.9</v>
      </c>
      <c r="H38" s="12">
        <v>4</v>
      </c>
      <c r="I38" s="24"/>
      <c r="J38" s="28">
        <f>J39+2.1</f>
        <v>7.1</v>
      </c>
      <c r="K38" s="12">
        <v>4</v>
      </c>
    </row>
    <row r="39" spans="1:11" ht="12.75">
      <c r="A39" s="11">
        <f t="shared" si="0"/>
        <v>5.8</v>
      </c>
      <c r="B39" s="12">
        <v>3</v>
      </c>
      <c r="C39" s="12"/>
      <c r="D39" s="28">
        <f t="shared" si="5"/>
        <v>7.4</v>
      </c>
      <c r="E39" s="12">
        <v>3</v>
      </c>
      <c r="F39" s="12"/>
      <c r="G39" s="28">
        <v>2</v>
      </c>
      <c r="H39" s="12">
        <v>3</v>
      </c>
      <c r="I39" s="24"/>
      <c r="J39" s="28">
        <v>5</v>
      </c>
      <c r="K39" s="12">
        <v>3</v>
      </c>
    </row>
    <row r="40" spans="1:11" ht="12.75">
      <c r="A40" s="11">
        <f>A41+2.4</f>
        <v>3.4</v>
      </c>
      <c r="B40" s="12">
        <v>2</v>
      </c>
      <c r="C40" s="12"/>
      <c r="D40" s="28">
        <f>D41+2.7</f>
        <v>4.7</v>
      </c>
      <c r="E40" s="12">
        <v>2</v>
      </c>
      <c r="F40" s="12"/>
      <c r="G40" s="28">
        <v>1</v>
      </c>
      <c r="H40" s="12">
        <v>2</v>
      </c>
      <c r="I40" s="24"/>
      <c r="J40" s="28">
        <v>3</v>
      </c>
      <c r="K40" s="12">
        <v>2</v>
      </c>
    </row>
    <row r="41" spans="1:11" ht="12.75">
      <c r="A41" s="11">
        <v>1</v>
      </c>
      <c r="B41" s="12">
        <v>1</v>
      </c>
      <c r="C41" s="12"/>
      <c r="D41" s="28">
        <v>2</v>
      </c>
      <c r="E41" s="12">
        <v>1</v>
      </c>
      <c r="F41" s="12"/>
      <c r="G41" s="28">
        <v>0</v>
      </c>
      <c r="H41" s="12">
        <v>1</v>
      </c>
      <c r="I41" s="24"/>
      <c r="J41" s="28">
        <v>2</v>
      </c>
      <c r="K41" s="12">
        <v>1</v>
      </c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SCM&amp;C&amp;"Arial,tučné"&amp;12Bench a přítah za 2 min - dívky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5">
      <selection activeCell="H18" sqref="H18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5" customFormat="1" ht="12.75" customHeight="1" thickBot="1">
      <c r="A1" s="2" t="s">
        <v>0</v>
      </c>
      <c r="B1" s="3">
        <v>2004</v>
      </c>
      <c r="C1" s="4">
        <v>2005</v>
      </c>
      <c r="D1" s="4">
        <v>2006</v>
      </c>
      <c r="E1" s="4">
        <v>2007</v>
      </c>
    </row>
    <row r="2" spans="1:5" ht="12.75" customHeight="1">
      <c r="A2" s="11">
        <f aca="true" t="shared" si="0" ref="A2:A32">A3+1</f>
        <v>33</v>
      </c>
      <c r="B2" s="12">
        <v>291</v>
      </c>
      <c r="C2" s="12">
        <v>282</v>
      </c>
      <c r="D2" s="12">
        <v>273</v>
      </c>
      <c r="E2" s="33">
        <v>264</v>
      </c>
    </row>
    <row r="3" spans="1:5" ht="12.75" customHeight="1">
      <c r="A3" s="11">
        <f t="shared" si="0"/>
        <v>32</v>
      </c>
      <c r="B3" s="12">
        <v>286.5</v>
      </c>
      <c r="C3" s="12">
        <v>277.5</v>
      </c>
      <c r="D3" s="12">
        <v>268.5</v>
      </c>
      <c r="E3" s="12">
        <v>259.5</v>
      </c>
    </row>
    <row r="4" spans="1:5" ht="12.75" customHeight="1">
      <c r="A4" s="11">
        <f t="shared" si="0"/>
        <v>31</v>
      </c>
      <c r="B4" s="12">
        <v>282</v>
      </c>
      <c r="C4" s="12">
        <v>273</v>
      </c>
      <c r="D4" s="12">
        <v>264</v>
      </c>
      <c r="E4" s="12">
        <v>255</v>
      </c>
    </row>
    <row r="5" spans="1:5" ht="12.75" customHeight="1">
      <c r="A5" s="11">
        <f t="shared" si="0"/>
        <v>30</v>
      </c>
      <c r="B5" s="12">
        <v>277.5</v>
      </c>
      <c r="C5" s="12">
        <v>268.5</v>
      </c>
      <c r="D5" s="12">
        <v>259.5</v>
      </c>
      <c r="E5" s="12">
        <v>250.5</v>
      </c>
    </row>
    <row r="6" spans="1:5" ht="12.75" customHeight="1">
      <c r="A6" s="11">
        <f t="shared" si="0"/>
        <v>29</v>
      </c>
      <c r="B6" s="12">
        <v>273</v>
      </c>
      <c r="C6" s="12">
        <v>264</v>
      </c>
      <c r="D6" s="12">
        <v>255</v>
      </c>
      <c r="E6" s="12">
        <v>246</v>
      </c>
    </row>
    <row r="7" spans="1:5" ht="12.75" customHeight="1">
      <c r="A7" s="11">
        <f t="shared" si="0"/>
        <v>28</v>
      </c>
      <c r="B7" s="12">
        <v>268.5</v>
      </c>
      <c r="C7" s="12">
        <v>259.5</v>
      </c>
      <c r="D7" s="12">
        <v>250.5</v>
      </c>
      <c r="E7" s="12">
        <v>241.5</v>
      </c>
    </row>
    <row r="8" spans="1:5" ht="12.75" customHeight="1">
      <c r="A8" s="11">
        <f t="shared" si="0"/>
        <v>27</v>
      </c>
      <c r="B8" s="12">
        <v>264</v>
      </c>
      <c r="C8" s="12">
        <v>255</v>
      </c>
      <c r="D8" s="12">
        <v>246</v>
      </c>
      <c r="E8" s="12">
        <v>237</v>
      </c>
    </row>
    <row r="9" spans="1:5" ht="12.75" customHeight="1">
      <c r="A9" s="11">
        <f t="shared" si="0"/>
        <v>26</v>
      </c>
      <c r="B9" s="12">
        <v>259.5</v>
      </c>
      <c r="C9" s="12">
        <v>250.5</v>
      </c>
      <c r="D9" s="12">
        <v>241.5</v>
      </c>
      <c r="E9" s="12">
        <v>232.5</v>
      </c>
    </row>
    <row r="10" spans="1:5" ht="12.75" customHeight="1">
      <c r="A10" s="11">
        <f t="shared" si="0"/>
        <v>25</v>
      </c>
      <c r="B10" s="12">
        <v>255</v>
      </c>
      <c r="C10" s="12">
        <v>246</v>
      </c>
      <c r="D10" s="12">
        <v>237</v>
      </c>
      <c r="E10" s="12">
        <v>228</v>
      </c>
    </row>
    <row r="11" spans="1:5" ht="12.75" customHeight="1">
      <c r="A11" s="11">
        <f t="shared" si="0"/>
        <v>24</v>
      </c>
      <c r="B11" s="12">
        <v>250.5</v>
      </c>
      <c r="C11" s="12">
        <v>241.5</v>
      </c>
      <c r="D11" s="12">
        <v>232.5</v>
      </c>
      <c r="E11" s="12">
        <v>223.5</v>
      </c>
    </row>
    <row r="12" spans="1:5" ht="12.75" customHeight="1">
      <c r="A12" s="11">
        <f t="shared" si="0"/>
        <v>23</v>
      </c>
      <c r="B12" s="12">
        <v>246</v>
      </c>
      <c r="C12" s="12">
        <v>237</v>
      </c>
      <c r="D12" s="12">
        <v>228</v>
      </c>
      <c r="E12" s="12">
        <v>219</v>
      </c>
    </row>
    <row r="13" spans="1:5" ht="12.75" customHeight="1">
      <c r="A13" s="11">
        <f t="shared" si="0"/>
        <v>22</v>
      </c>
      <c r="B13" s="12">
        <v>241.5</v>
      </c>
      <c r="C13" s="12">
        <v>232.5</v>
      </c>
      <c r="D13" s="12">
        <v>223.5</v>
      </c>
      <c r="E13" s="12">
        <v>214.5</v>
      </c>
    </row>
    <row r="14" spans="1:5" ht="12.75" customHeight="1">
      <c r="A14" s="11">
        <f t="shared" si="0"/>
        <v>21</v>
      </c>
      <c r="B14" s="12">
        <v>237</v>
      </c>
      <c r="C14" s="12">
        <v>228</v>
      </c>
      <c r="D14" s="12">
        <v>219</v>
      </c>
      <c r="E14" s="12">
        <v>210</v>
      </c>
    </row>
    <row r="15" spans="1:5" ht="12.75" customHeight="1">
      <c r="A15" s="11">
        <f t="shared" si="0"/>
        <v>20</v>
      </c>
      <c r="B15" s="12">
        <v>232.5</v>
      </c>
      <c r="C15" s="12">
        <v>223.5</v>
      </c>
      <c r="D15" s="12">
        <v>214.5</v>
      </c>
      <c r="E15" s="12">
        <v>205.5</v>
      </c>
    </row>
    <row r="16" spans="1:5" ht="12.75" customHeight="1">
      <c r="A16" s="11">
        <f t="shared" si="0"/>
        <v>19</v>
      </c>
      <c r="B16" s="12">
        <v>228</v>
      </c>
      <c r="C16" s="12">
        <v>219</v>
      </c>
      <c r="D16" s="12">
        <v>210</v>
      </c>
      <c r="E16" s="12">
        <v>201</v>
      </c>
    </row>
    <row r="17" spans="1:5" ht="12.75" customHeight="1">
      <c r="A17" s="11">
        <f t="shared" si="0"/>
        <v>18</v>
      </c>
      <c r="B17" s="12">
        <v>223.5</v>
      </c>
      <c r="C17" s="12">
        <v>214.5</v>
      </c>
      <c r="D17" s="12">
        <v>205.5</v>
      </c>
      <c r="E17" s="12">
        <v>196.5</v>
      </c>
    </row>
    <row r="18" spans="1:5" ht="12.75" customHeight="1">
      <c r="A18" s="11">
        <f t="shared" si="0"/>
        <v>17</v>
      </c>
      <c r="B18" s="12">
        <v>219</v>
      </c>
      <c r="C18" s="12">
        <v>210</v>
      </c>
      <c r="D18" s="12">
        <v>201</v>
      </c>
      <c r="E18" s="12">
        <v>192</v>
      </c>
    </row>
    <row r="19" spans="1:5" ht="12.75" customHeight="1">
      <c r="A19" s="11">
        <f t="shared" si="0"/>
        <v>16</v>
      </c>
      <c r="B19" s="12">
        <v>214.5</v>
      </c>
      <c r="C19" s="12">
        <v>205.5</v>
      </c>
      <c r="D19" s="12">
        <v>196.5</v>
      </c>
      <c r="E19" s="12">
        <v>187.5</v>
      </c>
    </row>
    <row r="20" spans="1:5" ht="12.75" customHeight="1">
      <c r="A20" s="11">
        <f t="shared" si="0"/>
        <v>15</v>
      </c>
      <c r="B20" s="12">
        <v>210</v>
      </c>
      <c r="C20" s="12">
        <v>201</v>
      </c>
      <c r="D20" s="12">
        <v>192</v>
      </c>
      <c r="E20" s="12">
        <v>183</v>
      </c>
    </row>
    <row r="21" spans="1:5" ht="12.75" customHeight="1">
      <c r="A21" s="11">
        <f t="shared" si="0"/>
        <v>14</v>
      </c>
      <c r="B21" s="12">
        <v>205.5</v>
      </c>
      <c r="C21" s="12">
        <v>196.5</v>
      </c>
      <c r="D21" s="12">
        <v>187.5</v>
      </c>
      <c r="E21" s="12">
        <v>178.5</v>
      </c>
    </row>
    <row r="22" spans="1:5" ht="12.75" customHeight="1">
      <c r="A22" s="11">
        <f t="shared" si="0"/>
        <v>13</v>
      </c>
      <c r="B22" s="12">
        <v>201</v>
      </c>
      <c r="C22" s="12">
        <v>192</v>
      </c>
      <c r="D22" s="12">
        <v>183</v>
      </c>
      <c r="E22" s="12">
        <v>174</v>
      </c>
    </row>
    <row r="23" spans="1:5" ht="12.75" customHeight="1">
      <c r="A23" s="11">
        <f t="shared" si="0"/>
        <v>12</v>
      </c>
      <c r="B23" s="12">
        <v>196.5</v>
      </c>
      <c r="C23" s="12">
        <v>187.5</v>
      </c>
      <c r="D23" s="12">
        <v>178.5</v>
      </c>
      <c r="E23" s="12">
        <v>169.5</v>
      </c>
    </row>
    <row r="24" spans="1:5" ht="12.75" customHeight="1">
      <c r="A24" s="11">
        <f t="shared" si="0"/>
        <v>11</v>
      </c>
      <c r="B24" s="12">
        <v>192</v>
      </c>
      <c r="C24" s="12">
        <v>183</v>
      </c>
      <c r="D24" s="12">
        <v>174</v>
      </c>
      <c r="E24" s="12">
        <v>165</v>
      </c>
    </row>
    <row r="25" spans="1:5" ht="12.75" customHeight="1">
      <c r="A25" s="11">
        <f t="shared" si="0"/>
        <v>10</v>
      </c>
      <c r="B25" s="12">
        <v>187.5</v>
      </c>
      <c r="C25" s="12">
        <v>178.5</v>
      </c>
      <c r="D25" s="12">
        <v>169.5</v>
      </c>
      <c r="E25" s="12">
        <v>160.5</v>
      </c>
    </row>
    <row r="26" spans="1:5" ht="12.75" customHeight="1">
      <c r="A26" s="11">
        <f t="shared" si="0"/>
        <v>9</v>
      </c>
      <c r="B26" s="12">
        <v>183</v>
      </c>
      <c r="C26" s="12">
        <v>174</v>
      </c>
      <c r="D26" s="12">
        <v>165</v>
      </c>
      <c r="E26" s="12">
        <v>156</v>
      </c>
    </row>
    <row r="27" spans="1:5" ht="12.75" customHeight="1">
      <c r="A27" s="11">
        <f t="shared" si="0"/>
        <v>8</v>
      </c>
      <c r="B27" s="12">
        <v>178.5</v>
      </c>
      <c r="C27" s="12">
        <v>169.5</v>
      </c>
      <c r="D27" s="12">
        <v>160.5</v>
      </c>
      <c r="E27" s="12">
        <v>151.5</v>
      </c>
    </row>
    <row r="28" spans="1:5" ht="12.75" customHeight="1">
      <c r="A28" s="11">
        <f t="shared" si="0"/>
        <v>7</v>
      </c>
      <c r="B28" s="12">
        <v>174</v>
      </c>
      <c r="C28" s="12">
        <v>165</v>
      </c>
      <c r="D28" s="12">
        <v>156</v>
      </c>
      <c r="E28" s="12">
        <v>147</v>
      </c>
    </row>
    <row r="29" spans="1:5" ht="12.75" customHeight="1">
      <c r="A29" s="11">
        <f t="shared" si="0"/>
        <v>6</v>
      </c>
      <c r="B29" s="12">
        <v>169.5</v>
      </c>
      <c r="C29" s="12">
        <v>160.5</v>
      </c>
      <c r="D29" s="12">
        <v>151.5</v>
      </c>
      <c r="E29" s="12">
        <v>142.5</v>
      </c>
    </row>
    <row r="30" spans="1:5" ht="12.75" customHeight="1">
      <c r="A30" s="11">
        <f t="shared" si="0"/>
        <v>5</v>
      </c>
      <c r="B30" s="12">
        <v>165</v>
      </c>
      <c r="C30" s="12">
        <v>156</v>
      </c>
      <c r="D30" s="12">
        <v>147</v>
      </c>
      <c r="E30" s="12">
        <v>138</v>
      </c>
    </row>
    <row r="31" spans="1:5" ht="12.75" customHeight="1">
      <c r="A31" s="11">
        <f t="shared" si="0"/>
        <v>4</v>
      </c>
      <c r="B31" s="12">
        <v>160.5</v>
      </c>
      <c r="C31" s="12">
        <v>151.5</v>
      </c>
      <c r="D31" s="12">
        <v>142.5</v>
      </c>
      <c r="E31" s="12">
        <v>133.5</v>
      </c>
    </row>
    <row r="32" spans="1:5" ht="12.75" customHeight="1">
      <c r="A32" s="11">
        <f t="shared" si="0"/>
        <v>3</v>
      </c>
      <c r="B32" s="12">
        <v>156</v>
      </c>
      <c r="C32" s="12">
        <v>147</v>
      </c>
      <c r="D32" s="12">
        <v>138</v>
      </c>
      <c r="E32" s="12">
        <v>129</v>
      </c>
    </row>
    <row r="33" spans="1:5" ht="12.75" customHeight="1">
      <c r="A33" s="11">
        <f>A34+1</f>
        <v>2</v>
      </c>
      <c r="B33" s="12">
        <v>151.5</v>
      </c>
      <c r="C33" s="12">
        <v>142.5</v>
      </c>
      <c r="D33" s="12">
        <v>133.5</v>
      </c>
      <c r="E33" s="12">
        <v>124.5</v>
      </c>
    </row>
    <row r="34" spans="1:5" ht="12.75" customHeight="1">
      <c r="A34" s="11">
        <v>1</v>
      </c>
      <c r="B34" s="12">
        <v>147</v>
      </c>
      <c r="C34" s="12">
        <v>138</v>
      </c>
      <c r="D34" s="12">
        <v>129</v>
      </c>
      <c r="E34" s="12">
        <v>120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5" customFormat="1" ht="12.75" customHeight="1" thickBot="1">
      <c r="A1" s="2" t="s">
        <v>0</v>
      </c>
      <c r="B1" s="3">
        <v>2004</v>
      </c>
      <c r="C1" s="4">
        <v>2005</v>
      </c>
      <c r="D1" s="4">
        <v>2006</v>
      </c>
      <c r="E1" s="4">
        <v>2007</v>
      </c>
    </row>
    <row r="2" spans="1:5" ht="12.75" customHeight="1">
      <c r="A2" s="11">
        <f aca="true" t="shared" si="0" ref="A2:A32">A3+1</f>
        <v>33</v>
      </c>
      <c r="B2" s="12">
        <v>322.5</v>
      </c>
      <c r="C2" s="12">
        <v>313</v>
      </c>
      <c r="D2" s="12">
        <f aca="true" t="shared" si="1" ref="D2:D32">D3+4.5</f>
        <v>299</v>
      </c>
      <c r="E2" s="12">
        <f aca="true" t="shared" si="2" ref="E2:E32">E3+4.5</f>
        <v>287</v>
      </c>
    </row>
    <row r="3" spans="1:5" ht="12.75" customHeight="1">
      <c r="A3" s="11">
        <f t="shared" si="0"/>
        <v>32</v>
      </c>
      <c r="B3" s="12">
        <v>318</v>
      </c>
      <c r="C3" s="12">
        <v>308.5</v>
      </c>
      <c r="D3" s="12">
        <f t="shared" si="1"/>
        <v>294.5</v>
      </c>
      <c r="E3" s="12">
        <f t="shared" si="2"/>
        <v>282.5</v>
      </c>
    </row>
    <row r="4" spans="1:5" ht="12.75" customHeight="1">
      <c r="A4" s="11">
        <f t="shared" si="0"/>
        <v>31</v>
      </c>
      <c r="B4" s="12">
        <v>313.5</v>
      </c>
      <c r="C4" s="12">
        <v>304</v>
      </c>
      <c r="D4" s="12">
        <f t="shared" si="1"/>
        <v>290</v>
      </c>
      <c r="E4" s="12">
        <f t="shared" si="2"/>
        <v>278</v>
      </c>
    </row>
    <row r="5" spans="1:7" ht="12.75" customHeight="1">
      <c r="A5" s="11">
        <f t="shared" si="0"/>
        <v>30</v>
      </c>
      <c r="B5" s="12">
        <v>309</v>
      </c>
      <c r="C5" s="12">
        <v>299.5</v>
      </c>
      <c r="D5" s="12">
        <f t="shared" si="1"/>
        <v>285.5</v>
      </c>
      <c r="E5" s="12">
        <f t="shared" si="2"/>
        <v>273.5</v>
      </c>
      <c r="G5" s="17"/>
    </row>
    <row r="6" spans="1:5" ht="12.75" customHeight="1">
      <c r="A6" s="11">
        <f t="shared" si="0"/>
        <v>29</v>
      </c>
      <c r="B6" s="12">
        <v>304.5</v>
      </c>
      <c r="C6" s="12">
        <v>295</v>
      </c>
      <c r="D6" s="12">
        <f t="shared" si="1"/>
        <v>281</v>
      </c>
      <c r="E6" s="12">
        <f t="shared" si="2"/>
        <v>269</v>
      </c>
    </row>
    <row r="7" spans="1:5" ht="12.75" customHeight="1">
      <c r="A7" s="11">
        <f t="shared" si="0"/>
        <v>28</v>
      </c>
      <c r="B7" s="12">
        <v>300</v>
      </c>
      <c r="C7" s="12">
        <v>290.5</v>
      </c>
      <c r="D7" s="12">
        <f t="shared" si="1"/>
        <v>276.5</v>
      </c>
      <c r="E7" s="12">
        <f t="shared" si="2"/>
        <v>264.5</v>
      </c>
    </row>
    <row r="8" spans="1:5" ht="12.75" customHeight="1">
      <c r="A8" s="11">
        <f t="shared" si="0"/>
        <v>27</v>
      </c>
      <c r="B8" s="12">
        <v>295.5</v>
      </c>
      <c r="C8" s="12">
        <v>286</v>
      </c>
      <c r="D8" s="12">
        <f t="shared" si="1"/>
        <v>272</v>
      </c>
      <c r="E8" s="12">
        <f t="shared" si="2"/>
        <v>260</v>
      </c>
    </row>
    <row r="9" spans="1:5" ht="12.75" customHeight="1">
      <c r="A9" s="11">
        <f t="shared" si="0"/>
        <v>26</v>
      </c>
      <c r="B9" s="12">
        <v>291</v>
      </c>
      <c r="C9" s="12">
        <v>281.5</v>
      </c>
      <c r="D9" s="12">
        <f t="shared" si="1"/>
        <v>267.5</v>
      </c>
      <c r="E9" s="12">
        <f t="shared" si="2"/>
        <v>255.5</v>
      </c>
    </row>
    <row r="10" spans="1:5" ht="12.75" customHeight="1">
      <c r="A10" s="11">
        <f t="shared" si="0"/>
        <v>25</v>
      </c>
      <c r="B10" s="12">
        <v>286.5</v>
      </c>
      <c r="C10" s="12">
        <v>277</v>
      </c>
      <c r="D10" s="12">
        <f t="shared" si="1"/>
        <v>263</v>
      </c>
      <c r="E10" s="12">
        <f t="shared" si="2"/>
        <v>251</v>
      </c>
    </row>
    <row r="11" spans="1:5" ht="12.75" customHeight="1">
      <c r="A11" s="11">
        <f t="shared" si="0"/>
        <v>24</v>
      </c>
      <c r="B11" s="12">
        <v>282</v>
      </c>
      <c r="C11" s="12">
        <v>272.5</v>
      </c>
      <c r="D11" s="12">
        <f t="shared" si="1"/>
        <v>258.5</v>
      </c>
      <c r="E11" s="12">
        <f t="shared" si="2"/>
        <v>246.5</v>
      </c>
    </row>
    <row r="12" spans="1:5" ht="12.75" customHeight="1">
      <c r="A12" s="11">
        <f t="shared" si="0"/>
        <v>23</v>
      </c>
      <c r="B12" s="12">
        <v>277.5</v>
      </c>
      <c r="C12" s="12">
        <v>268</v>
      </c>
      <c r="D12" s="12">
        <f t="shared" si="1"/>
        <v>254</v>
      </c>
      <c r="E12" s="12">
        <f t="shared" si="2"/>
        <v>242</v>
      </c>
    </row>
    <row r="13" spans="1:5" ht="12.75" customHeight="1">
      <c r="A13" s="11">
        <f t="shared" si="0"/>
        <v>22</v>
      </c>
      <c r="B13" s="12">
        <v>273</v>
      </c>
      <c r="C13" s="12">
        <v>263.5</v>
      </c>
      <c r="D13" s="12">
        <f t="shared" si="1"/>
        <v>249.5</v>
      </c>
      <c r="E13" s="12">
        <f t="shared" si="2"/>
        <v>237.5</v>
      </c>
    </row>
    <row r="14" spans="1:5" ht="12.75" customHeight="1">
      <c r="A14" s="11">
        <f t="shared" si="0"/>
        <v>21</v>
      </c>
      <c r="B14" s="12">
        <v>268.5</v>
      </c>
      <c r="C14" s="12">
        <v>259</v>
      </c>
      <c r="D14" s="12">
        <f t="shared" si="1"/>
        <v>245</v>
      </c>
      <c r="E14" s="12">
        <f t="shared" si="2"/>
        <v>233</v>
      </c>
    </row>
    <row r="15" spans="1:5" ht="12.75" customHeight="1">
      <c r="A15" s="11">
        <f t="shared" si="0"/>
        <v>20</v>
      </c>
      <c r="B15" s="12">
        <v>264</v>
      </c>
      <c r="C15" s="12">
        <v>254.5</v>
      </c>
      <c r="D15" s="12">
        <f t="shared" si="1"/>
        <v>240.5</v>
      </c>
      <c r="E15" s="12">
        <f t="shared" si="2"/>
        <v>228.5</v>
      </c>
    </row>
    <row r="16" spans="1:5" ht="12.75" customHeight="1">
      <c r="A16" s="11">
        <f t="shared" si="0"/>
        <v>19</v>
      </c>
      <c r="B16" s="12">
        <v>259.5</v>
      </c>
      <c r="C16" s="12">
        <v>250</v>
      </c>
      <c r="D16" s="12">
        <f t="shared" si="1"/>
        <v>236</v>
      </c>
      <c r="E16" s="12">
        <f t="shared" si="2"/>
        <v>224</v>
      </c>
    </row>
    <row r="17" spans="1:5" ht="12.75" customHeight="1">
      <c r="A17" s="11">
        <f t="shared" si="0"/>
        <v>18</v>
      </c>
      <c r="B17" s="12">
        <v>255</v>
      </c>
      <c r="C17" s="12">
        <v>245.5</v>
      </c>
      <c r="D17" s="12">
        <f t="shared" si="1"/>
        <v>231.5</v>
      </c>
      <c r="E17" s="12">
        <f t="shared" si="2"/>
        <v>219.5</v>
      </c>
    </row>
    <row r="18" spans="1:5" ht="12.75" customHeight="1">
      <c r="A18" s="11">
        <f t="shared" si="0"/>
        <v>17</v>
      </c>
      <c r="B18" s="12">
        <v>250.5</v>
      </c>
      <c r="C18" s="12">
        <v>241</v>
      </c>
      <c r="D18" s="12">
        <f t="shared" si="1"/>
        <v>227</v>
      </c>
      <c r="E18" s="12">
        <f t="shared" si="2"/>
        <v>215</v>
      </c>
    </row>
    <row r="19" spans="1:5" ht="12.75" customHeight="1">
      <c r="A19" s="11">
        <f t="shared" si="0"/>
        <v>16</v>
      </c>
      <c r="B19" s="12">
        <v>246</v>
      </c>
      <c r="C19" s="12">
        <v>236.5</v>
      </c>
      <c r="D19" s="12">
        <f t="shared" si="1"/>
        <v>222.5</v>
      </c>
      <c r="E19" s="12">
        <f t="shared" si="2"/>
        <v>210.5</v>
      </c>
    </row>
    <row r="20" spans="1:5" ht="12.75" customHeight="1">
      <c r="A20" s="11">
        <f t="shared" si="0"/>
        <v>15</v>
      </c>
      <c r="B20" s="12">
        <v>241.5</v>
      </c>
      <c r="C20" s="12">
        <v>232</v>
      </c>
      <c r="D20" s="12">
        <f t="shared" si="1"/>
        <v>218</v>
      </c>
      <c r="E20" s="12">
        <f t="shared" si="2"/>
        <v>206</v>
      </c>
    </row>
    <row r="21" spans="1:5" ht="12.75" customHeight="1">
      <c r="A21" s="11">
        <f t="shared" si="0"/>
        <v>14</v>
      </c>
      <c r="B21" s="12">
        <v>237</v>
      </c>
      <c r="C21" s="12">
        <v>227.5</v>
      </c>
      <c r="D21" s="12">
        <f t="shared" si="1"/>
        <v>213.5</v>
      </c>
      <c r="E21" s="12">
        <f t="shared" si="2"/>
        <v>201.5</v>
      </c>
    </row>
    <row r="22" spans="1:5" ht="12.75" customHeight="1">
      <c r="A22" s="11">
        <f t="shared" si="0"/>
        <v>13</v>
      </c>
      <c r="B22" s="12">
        <v>232.5</v>
      </c>
      <c r="C22" s="12">
        <v>223</v>
      </c>
      <c r="D22" s="12">
        <f t="shared" si="1"/>
        <v>209</v>
      </c>
      <c r="E22" s="12">
        <f t="shared" si="2"/>
        <v>197</v>
      </c>
    </row>
    <row r="23" spans="1:5" ht="12.75" customHeight="1">
      <c r="A23" s="11">
        <f t="shared" si="0"/>
        <v>12</v>
      </c>
      <c r="B23" s="12">
        <v>228</v>
      </c>
      <c r="C23" s="12">
        <v>218.5</v>
      </c>
      <c r="D23" s="12">
        <f t="shared" si="1"/>
        <v>204.5</v>
      </c>
      <c r="E23" s="12">
        <f t="shared" si="2"/>
        <v>192.5</v>
      </c>
    </row>
    <row r="24" spans="1:5" ht="12.75" customHeight="1">
      <c r="A24" s="11">
        <f t="shared" si="0"/>
        <v>11</v>
      </c>
      <c r="B24" s="12">
        <v>223.5</v>
      </c>
      <c r="C24" s="12">
        <v>214</v>
      </c>
      <c r="D24" s="12">
        <f t="shared" si="1"/>
        <v>200</v>
      </c>
      <c r="E24" s="12">
        <f t="shared" si="2"/>
        <v>188</v>
      </c>
    </row>
    <row r="25" spans="1:5" ht="12.75" customHeight="1">
      <c r="A25" s="11">
        <f t="shared" si="0"/>
        <v>10</v>
      </c>
      <c r="B25" s="12">
        <v>219</v>
      </c>
      <c r="C25" s="12">
        <v>209.5</v>
      </c>
      <c r="D25" s="12">
        <f t="shared" si="1"/>
        <v>195.5</v>
      </c>
      <c r="E25" s="12">
        <f t="shared" si="2"/>
        <v>183.5</v>
      </c>
    </row>
    <row r="26" spans="1:5" ht="12.75" customHeight="1">
      <c r="A26" s="11">
        <f t="shared" si="0"/>
        <v>9</v>
      </c>
      <c r="B26" s="12">
        <v>214.5</v>
      </c>
      <c r="C26" s="12">
        <v>205</v>
      </c>
      <c r="D26" s="12">
        <f t="shared" si="1"/>
        <v>191</v>
      </c>
      <c r="E26" s="12">
        <f t="shared" si="2"/>
        <v>179</v>
      </c>
    </row>
    <row r="27" spans="1:5" ht="12.75" customHeight="1">
      <c r="A27" s="11">
        <f t="shared" si="0"/>
        <v>8</v>
      </c>
      <c r="B27" s="12">
        <v>210</v>
      </c>
      <c r="C27" s="12">
        <v>200.5</v>
      </c>
      <c r="D27" s="12">
        <f t="shared" si="1"/>
        <v>186.5</v>
      </c>
      <c r="E27" s="12">
        <f t="shared" si="2"/>
        <v>174.5</v>
      </c>
    </row>
    <row r="28" spans="1:5" ht="12.75" customHeight="1">
      <c r="A28" s="11">
        <f t="shared" si="0"/>
        <v>7</v>
      </c>
      <c r="B28" s="12">
        <v>205.5</v>
      </c>
      <c r="C28" s="12">
        <v>196</v>
      </c>
      <c r="D28" s="12">
        <f t="shared" si="1"/>
        <v>182</v>
      </c>
      <c r="E28" s="12">
        <f t="shared" si="2"/>
        <v>170</v>
      </c>
    </row>
    <row r="29" spans="1:5" ht="12.75" customHeight="1">
      <c r="A29" s="11">
        <f t="shared" si="0"/>
        <v>6</v>
      </c>
      <c r="B29" s="12">
        <v>201</v>
      </c>
      <c r="C29" s="12">
        <v>191.5</v>
      </c>
      <c r="D29" s="12">
        <f t="shared" si="1"/>
        <v>177.5</v>
      </c>
      <c r="E29" s="12">
        <f t="shared" si="2"/>
        <v>165.5</v>
      </c>
    </row>
    <row r="30" spans="1:5" ht="12.75" customHeight="1">
      <c r="A30" s="11">
        <f t="shared" si="0"/>
        <v>5</v>
      </c>
      <c r="B30" s="12">
        <v>196.5</v>
      </c>
      <c r="C30" s="12">
        <v>187</v>
      </c>
      <c r="D30" s="12">
        <f t="shared" si="1"/>
        <v>173</v>
      </c>
      <c r="E30" s="12">
        <f t="shared" si="2"/>
        <v>161</v>
      </c>
    </row>
    <row r="31" spans="1:5" ht="12.75" customHeight="1">
      <c r="A31" s="11">
        <f t="shared" si="0"/>
        <v>4</v>
      </c>
      <c r="B31" s="12">
        <v>192</v>
      </c>
      <c r="C31" s="12">
        <v>182.5</v>
      </c>
      <c r="D31" s="12">
        <f t="shared" si="1"/>
        <v>168.5</v>
      </c>
      <c r="E31" s="12">
        <f t="shared" si="2"/>
        <v>156.5</v>
      </c>
    </row>
    <row r="32" spans="1:5" ht="12.75" customHeight="1">
      <c r="A32" s="11">
        <f t="shared" si="0"/>
        <v>3</v>
      </c>
      <c r="B32" s="12">
        <v>187.5</v>
      </c>
      <c r="C32" s="12">
        <v>178</v>
      </c>
      <c r="D32" s="12">
        <f t="shared" si="1"/>
        <v>164</v>
      </c>
      <c r="E32" s="12">
        <f t="shared" si="2"/>
        <v>152</v>
      </c>
    </row>
    <row r="33" spans="1:5" ht="12.75" customHeight="1">
      <c r="A33" s="11">
        <f>A34+1</f>
        <v>2</v>
      </c>
      <c r="B33" s="12">
        <v>183</v>
      </c>
      <c r="C33" s="12">
        <v>173.5</v>
      </c>
      <c r="D33" s="12">
        <f>D34+4.5</f>
        <v>159.5</v>
      </c>
      <c r="E33" s="12">
        <f>E34+4.5</f>
        <v>147.5</v>
      </c>
    </row>
    <row r="34" spans="1:5" ht="12.75" customHeight="1">
      <c r="A34" s="11">
        <v>1</v>
      </c>
      <c r="B34" s="12">
        <v>178.5</v>
      </c>
      <c r="C34" s="12">
        <v>168</v>
      </c>
      <c r="D34" s="12">
        <v>155</v>
      </c>
      <c r="E34" s="12">
        <v>143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5" customFormat="1" ht="12.75" customHeight="1" thickBot="1">
      <c r="A1" s="2" t="s">
        <v>0</v>
      </c>
      <c r="B1" s="3">
        <v>2004</v>
      </c>
      <c r="C1" s="4">
        <v>2005</v>
      </c>
      <c r="D1" s="4">
        <v>2006</v>
      </c>
      <c r="E1" s="4">
        <v>2007</v>
      </c>
    </row>
    <row r="2" spans="1:5" ht="12.75" customHeight="1">
      <c r="A2" s="11">
        <f aca="true" t="shared" si="0" ref="A2:A32">A3+1</f>
        <v>33</v>
      </c>
      <c r="B2" s="12">
        <v>669.3</v>
      </c>
      <c r="C2" s="12">
        <v>648.5999999999999</v>
      </c>
      <c r="D2" s="12">
        <v>627.9</v>
      </c>
      <c r="E2" s="33">
        <v>607.1999999999999</v>
      </c>
    </row>
    <row r="3" spans="1:5" ht="12.75" customHeight="1">
      <c r="A3" s="11">
        <f t="shared" si="0"/>
        <v>32</v>
      </c>
      <c r="B3" s="12">
        <v>658.9499999999999</v>
      </c>
      <c r="C3" s="12">
        <v>638.25</v>
      </c>
      <c r="D3" s="12">
        <v>617.55</v>
      </c>
      <c r="E3" s="12">
        <v>596.8499999999999</v>
      </c>
    </row>
    <row r="4" spans="1:5" ht="12.75" customHeight="1">
      <c r="A4" s="11">
        <f t="shared" si="0"/>
        <v>31</v>
      </c>
      <c r="B4" s="12">
        <v>648.5999999999999</v>
      </c>
      <c r="C4" s="12">
        <v>627.9</v>
      </c>
      <c r="D4" s="12">
        <v>607.1999999999999</v>
      </c>
      <c r="E4" s="12">
        <v>586.5</v>
      </c>
    </row>
    <row r="5" spans="1:5" ht="12.75" customHeight="1">
      <c r="A5" s="11">
        <f t="shared" si="0"/>
        <v>30</v>
      </c>
      <c r="B5" s="12">
        <v>638.25</v>
      </c>
      <c r="C5" s="12">
        <v>617.55</v>
      </c>
      <c r="D5" s="12">
        <v>596.8499999999999</v>
      </c>
      <c r="E5" s="12">
        <v>576.15</v>
      </c>
    </row>
    <row r="6" spans="1:5" ht="12.75" customHeight="1">
      <c r="A6" s="11">
        <f t="shared" si="0"/>
        <v>29</v>
      </c>
      <c r="B6" s="12">
        <v>627.9</v>
      </c>
      <c r="C6" s="12">
        <v>607.1999999999999</v>
      </c>
      <c r="D6" s="12">
        <v>586.5</v>
      </c>
      <c r="E6" s="12">
        <v>565.8</v>
      </c>
    </row>
    <row r="7" spans="1:5" ht="12.75" customHeight="1">
      <c r="A7" s="11">
        <f t="shared" si="0"/>
        <v>28</v>
      </c>
      <c r="B7" s="12">
        <v>617.55</v>
      </c>
      <c r="C7" s="12">
        <v>596.8499999999999</v>
      </c>
      <c r="D7" s="12">
        <v>576.15</v>
      </c>
      <c r="E7" s="12">
        <v>555.4499999999999</v>
      </c>
    </row>
    <row r="8" spans="1:5" ht="12.75" customHeight="1">
      <c r="A8" s="11">
        <f t="shared" si="0"/>
        <v>27</v>
      </c>
      <c r="B8" s="12">
        <v>607.1999999999999</v>
      </c>
      <c r="C8" s="12">
        <v>586.5</v>
      </c>
      <c r="D8" s="12">
        <v>565.8</v>
      </c>
      <c r="E8" s="12">
        <v>545.0999999999999</v>
      </c>
    </row>
    <row r="9" spans="1:5" ht="12.75" customHeight="1">
      <c r="A9" s="11">
        <f t="shared" si="0"/>
        <v>26</v>
      </c>
      <c r="B9" s="12">
        <v>596.8499999999999</v>
      </c>
      <c r="C9" s="12">
        <v>576.15</v>
      </c>
      <c r="D9" s="12">
        <v>555.4499999999999</v>
      </c>
      <c r="E9" s="12">
        <v>534.75</v>
      </c>
    </row>
    <row r="10" spans="1:5" ht="12.75" customHeight="1">
      <c r="A10" s="11">
        <f t="shared" si="0"/>
        <v>25</v>
      </c>
      <c r="B10" s="12">
        <v>586.5</v>
      </c>
      <c r="C10" s="12">
        <v>565.8</v>
      </c>
      <c r="D10" s="12">
        <v>545.0999999999999</v>
      </c>
      <c r="E10" s="12">
        <v>524.4</v>
      </c>
    </row>
    <row r="11" spans="1:5" ht="12.75" customHeight="1">
      <c r="A11" s="11">
        <f t="shared" si="0"/>
        <v>24</v>
      </c>
      <c r="B11" s="12">
        <v>576.15</v>
      </c>
      <c r="C11" s="12">
        <v>555.4499999999999</v>
      </c>
      <c r="D11" s="12">
        <v>534.75</v>
      </c>
      <c r="E11" s="12">
        <v>514.05</v>
      </c>
    </row>
    <row r="12" spans="1:5" ht="12.75" customHeight="1">
      <c r="A12" s="11">
        <f t="shared" si="0"/>
        <v>23</v>
      </c>
      <c r="B12" s="12">
        <v>565.8</v>
      </c>
      <c r="C12" s="12">
        <v>545.0999999999999</v>
      </c>
      <c r="D12" s="12">
        <v>524.4</v>
      </c>
      <c r="E12" s="12">
        <v>503.7</v>
      </c>
    </row>
    <row r="13" spans="1:5" ht="12.75" customHeight="1">
      <c r="A13" s="11">
        <f t="shared" si="0"/>
        <v>22</v>
      </c>
      <c r="B13" s="12">
        <v>555.4499999999999</v>
      </c>
      <c r="C13" s="12">
        <v>534.75</v>
      </c>
      <c r="D13" s="12">
        <v>514.05</v>
      </c>
      <c r="E13" s="12">
        <v>493.34999999999997</v>
      </c>
    </row>
    <row r="14" spans="1:5" ht="12.75" customHeight="1">
      <c r="A14" s="11">
        <f t="shared" si="0"/>
        <v>21</v>
      </c>
      <c r="B14" s="12">
        <v>545.0999999999999</v>
      </c>
      <c r="C14" s="12">
        <v>524.4</v>
      </c>
      <c r="D14" s="12">
        <v>503.7</v>
      </c>
      <c r="E14" s="12">
        <v>482.99999999999994</v>
      </c>
    </row>
    <row r="15" spans="1:5" ht="12.75" customHeight="1">
      <c r="A15" s="11">
        <f t="shared" si="0"/>
        <v>20</v>
      </c>
      <c r="B15" s="12">
        <v>534.75</v>
      </c>
      <c r="C15" s="12">
        <v>514.05</v>
      </c>
      <c r="D15" s="12">
        <v>493.34999999999997</v>
      </c>
      <c r="E15" s="12">
        <v>472.65</v>
      </c>
    </row>
    <row r="16" spans="1:5" ht="12.75" customHeight="1">
      <c r="A16" s="11">
        <f t="shared" si="0"/>
        <v>19</v>
      </c>
      <c r="B16" s="12">
        <v>524.4</v>
      </c>
      <c r="C16" s="12">
        <v>503.7</v>
      </c>
      <c r="D16" s="12">
        <v>482.99999999999994</v>
      </c>
      <c r="E16" s="12">
        <v>462.29999999999995</v>
      </c>
    </row>
    <row r="17" spans="1:5" ht="12.75" customHeight="1">
      <c r="A17" s="11">
        <f t="shared" si="0"/>
        <v>18</v>
      </c>
      <c r="B17" s="12">
        <v>514.05</v>
      </c>
      <c r="C17" s="12">
        <v>493.34999999999997</v>
      </c>
      <c r="D17" s="12">
        <v>472.65</v>
      </c>
      <c r="E17" s="12">
        <v>451.95</v>
      </c>
    </row>
    <row r="18" spans="1:5" ht="12.75" customHeight="1">
      <c r="A18" s="11">
        <f t="shared" si="0"/>
        <v>17</v>
      </c>
      <c r="B18" s="12">
        <v>503.7</v>
      </c>
      <c r="C18" s="12">
        <v>482.99999999999994</v>
      </c>
      <c r="D18" s="12">
        <v>462.29999999999995</v>
      </c>
      <c r="E18" s="12">
        <v>441.59999999999997</v>
      </c>
    </row>
    <row r="19" spans="1:5" ht="12.75" customHeight="1">
      <c r="A19" s="11">
        <f t="shared" si="0"/>
        <v>16</v>
      </c>
      <c r="B19" s="12">
        <v>493.34999999999997</v>
      </c>
      <c r="C19" s="12">
        <v>472.65</v>
      </c>
      <c r="D19" s="12">
        <v>451.95</v>
      </c>
      <c r="E19" s="12">
        <v>431.24999999999994</v>
      </c>
    </row>
    <row r="20" spans="1:5" ht="12.75" customHeight="1">
      <c r="A20" s="11">
        <f t="shared" si="0"/>
        <v>15</v>
      </c>
      <c r="B20" s="12">
        <v>482.99999999999994</v>
      </c>
      <c r="C20" s="12">
        <v>462.29999999999995</v>
      </c>
      <c r="D20" s="12">
        <v>441.59999999999997</v>
      </c>
      <c r="E20" s="12">
        <v>420.9</v>
      </c>
    </row>
    <row r="21" spans="1:5" ht="12.75" customHeight="1">
      <c r="A21" s="11">
        <f t="shared" si="0"/>
        <v>14</v>
      </c>
      <c r="B21" s="12">
        <v>472.65</v>
      </c>
      <c r="C21" s="12">
        <v>451.95</v>
      </c>
      <c r="D21" s="12">
        <v>431.24999999999994</v>
      </c>
      <c r="E21" s="12">
        <v>410.54999999999995</v>
      </c>
    </row>
    <row r="22" spans="1:5" ht="12.75" customHeight="1">
      <c r="A22" s="11">
        <f t="shared" si="0"/>
        <v>13</v>
      </c>
      <c r="B22" s="12">
        <v>462.29999999999995</v>
      </c>
      <c r="C22" s="12">
        <v>441.59999999999997</v>
      </c>
      <c r="D22" s="12">
        <v>420.9</v>
      </c>
      <c r="E22" s="12">
        <v>400.2</v>
      </c>
    </row>
    <row r="23" spans="1:5" ht="12.75" customHeight="1">
      <c r="A23" s="11">
        <f t="shared" si="0"/>
        <v>12</v>
      </c>
      <c r="B23" s="12">
        <v>451.95</v>
      </c>
      <c r="C23" s="12">
        <v>431.24999999999994</v>
      </c>
      <c r="D23" s="12">
        <v>410.54999999999995</v>
      </c>
      <c r="E23" s="12">
        <v>389.84999999999997</v>
      </c>
    </row>
    <row r="24" spans="1:5" ht="12.75" customHeight="1">
      <c r="A24" s="11">
        <f t="shared" si="0"/>
        <v>11</v>
      </c>
      <c r="B24" s="12">
        <v>441.59999999999997</v>
      </c>
      <c r="C24" s="12">
        <v>420.9</v>
      </c>
      <c r="D24" s="12">
        <v>400.2</v>
      </c>
      <c r="E24" s="12">
        <v>379.49999999999994</v>
      </c>
    </row>
    <row r="25" spans="1:5" ht="12.75" customHeight="1">
      <c r="A25" s="11">
        <f t="shared" si="0"/>
        <v>10</v>
      </c>
      <c r="B25" s="12">
        <v>431.24999999999994</v>
      </c>
      <c r="C25" s="12">
        <v>410.54999999999995</v>
      </c>
      <c r="D25" s="12">
        <v>389.84999999999997</v>
      </c>
      <c r="E25" s="12">
        <v>369.15</v>
      </c>
    </row>
    <row r="26" spans="1:5" ht="12.75" customHeight="1">
      <c r="A26" s="11">
        <f t="shared" si="0"/>
        <v>9</v>
      </c>
      <c r="B26" s="12">
        <v>420.9</v>
      </c>
      <c r="C26" s="12">
        <v>400.2</v>
      </c>
      <c r="D26" s="12">
        <v>379.49999999999994</v>
      </c>
      <c r="E26" s="12">
        <v>358.79999999999995</v>
      </c>
    </row>
    <row r="27" spans="1:5" ht="12.75" customHeight="1">
      <c r="A27" s="11">
        <f t="shared" si="0"/>
        <v>8</v>
      </c>
      <c r="B27" s="12">
        <v>410.54999999999995</v>
      </c>
      <c r="C27" s="12">
        <v>389.84999999999997</v>
      </c>
      <c r="D27" s="12">
        <v>369.15</v>
      </c>
      <c r="E27" s="12">
        <v>348.45</v>
      </c>
    </row>
    <row r="28" spans="1:5" ht="12.75" customHeight="1">
      <c r="A28" s="11">
        <f t="shared" si="0"/>
        <v>7</v>
      </c>
      <c r="B28" s="12">
        <v>400.2</v>
      </c>
      <c r="C28" s="12">
        <v>379.49999999999994</v>
      </c>
      <c r="D28" s="12">
        <v>358.79999999999995</v>
      </c>
      <c r="E28" s="12">
        <v>338.09999999999997</v>
      </c>
    </row>
    <row r="29" spans="1:5" ht="12.75" customHeight="1">
      <c r="A29" s="11">
        <f t="shared" si="0"/>
        <v>6</v>
      </c>
      <c r="B29" s="12">
        <v>389.84999999999997</v>
      </c>
      <c r="C29" s="12">
        <v>369.15</v>
      </c>
      <c r="D29" s="12">
        <v>348.45</v>
      </c>
      <c r="E29" s="12">
        <v>327.75</v>
      </c>
    </row>
    <row r="30" spans="1:5" ht="12.75" customHeight="1">
      <c r="A30" s="11">
        <f t="shared" si="0"/>
        <v>5</v>
      </c>
      <c r="B30" s="12">
        <v>379.49999999999994</v>
      </c>
      <c r="C30" s="12">
        <v>358.79999999999995</v>
      </c>
      <c r="D30" s="12">
        <v>338.09999999999997</v>
      </c>
      <c r="E30" s="12">
        <v>317.4</v>
      </c>
    </row>
    <row r="31" spans="1:5" ht="12.75" customHeight="1">
      <c r="A31" s="11">
        <f t="shared" si="0"/>
        <v>4</v>
      </c>
      <c r="B31" s="12">
        <v>369.15</v>
      </c>
      <c r="C31" s="12">
        <v>348.45</v>
      </c>
      <c r="D31" s="12">
        <v>327.75</v>
      </c>
      <c r="E31" s="12">
        <v>307.04999999999995</v>
      </c>
    </row>
    <row r="32" spans="1:5" ht="12.75" customHeight="1">
      <c r="A32" s="11">
        <f t="shared" si="0"/>
        <v>3</v>
      </c>
      <c r="B32" s="12">
        <v>358.79999999999995</v>
      </c>
      <c r="C32" s="12">
        <v>338.09999999999997</v>
      </c>
      <c r="D32" s="12">
        <v>317.4</v>
      </c>
      <c r="E32" s="12">
        <v>296.7</v>
      </c>
    </row>
    <row r="33" spans="1:5" ht="12.75" customHeight="1">
      <c r="A33" s="11">
        <f>A34+1</f>
        <v>2</v>
      </c>
      <c r="B33" s="12">
        <v>348.45</v>
      </c>
      <c r="C33" s="12">
        <v>327.75</v>
      </c>
      <c r="D33" s="12">
        <v>307.04999999999995</v>
      </c>
      <c r="E33" s="12">
        <v>286.34999999999997</v>
      </c>
    </row>
    <row r="34" spans="1:5" ht="12.75" customHeight="1">
      <c r="A34" s="11">
        <v>1</v>
      </c>
      <c r="B34" s="12">
        <v>338.09999999999997</v>
      </c>
      <c r="C34" s="12">
        <v>317.4</v>
      </c>
      <c r="D34" s="12">
        <v>296.7</v>
      </c>
      <c r="E34" s="12">
        <v>276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5" customFormat="1" ht="12.75" customHeight="1" thickBot="1">
      <c r="A1" s="2" t="s">
        <v>0</v>
      </c>
      <c r="B1" s="3">
        <v>2004</v>
      </c>
      <c r="C1" s="4">
        <v>2005</v>
      </c>
      <c r="D1" s="4">
        <v>2006</v>
      </c>
      <c r="E1" s="4">
        <v>2007</v>
      </c>
    </row>
    <row r="2" spans="1:5" s="5" customFormat="1" ht="12.75" customHeight="1">
      <c r="A2" s="11">
        <f>A3+1</f>
        <v>37</v>
      </c>
      <c r="B2" s="12">
        <f aca="true" t="shared" si="0" ref="B2:E5">B3+11</f>
        <v>818</v>
      </c>
      <c r="C2" s="12">
        <f t="shared" si="0"/>
        <v>795.1999999999999</v>
      </c>
      <c r="D2" s="12">
        <f t="shared" si="0"/>
        <v>761.6</v>
      </c>
      <c r="E2" s="12">
        <f t="shared" si="0"/>
        <v>732.8</v>
      </c>
    </row>
    <row r="3" spans="1:5" s="5" customFormat="1" ht="12.75" customHeight="1">
      <c r="A3" s="11">
        <f>A4+1</f>
        <v>36</v>
      </c>
      <c r="B3" s="12">
        <f t="shared" si="0"/>
        <v>807</v>
      </c>
      <c r="C3" s="12">
        <f t="shared" si="0"/>
        <v>784.1999999999999</v>
      </c>
      <c r="D3" s="12">
        <f t="shared" si="0"/>
        <v>750.6</v>
      </c>
      <c r="E3" s="12">
        <f t="shared" si="0"/>
        <v>721.8</v>
      </c>
    </row>
    <row r="4" spans="1:5" s="5" customFormat="1" ht="12.75" customHeight="1">
      <c r="A4" s="11">
        <f>A5+1</f>
        <v>35</v>
      </c>
      <c r="B4" s="12">
        <f t="shared" si="0"/>
        <v>796</v>
      </c>
      <c r="C4" s="12">
        <f t="shared" si="0"/>
        <v>773.1999999999999</v>
      </c>
      <c r="D4" s="12">
        <f t="shared" si="0"/>
        <v>739.6</v>
      </c>
      <c r="E4" s="12">
        <f t="shared" si="0"/>
        <v>710.8</v>
      </c>
    </row>
    <row r="5" spans="1:5" s="5" customFormat="1" ht="12.75" customHeight="1">
      <c r="A5" s="11">
        <f>A6+1</f>
        <v>34</v>
      </c>
      <c r="B5" s="12">
        <f t="shared" si="0"/>
        <v>785</v>
      </c>
      <c r="C5" s="12">
        <f t="shared" si="0"/>
        <v>762.1999999999999</v>
      </c>
      <c r="D5" s="12">
        <f t="shared" si="0"/>
        <v>728.6</v>
      </c>
      <c r="E5" s="12">
        <f t="shared" si="0"/>
        <v>699.8</v>
      </c>
    </row>
    <row r="6" spans="1:5" ht="12.75" customHeight="1">
      <c r="A6" s="11">
        <f aca="true" t="shared" si="1" ref="A6:A36">A7+1</f>
        <v>33</v>
      </c>
      <c r="B6" s="12">
        <v>774</v>
      </c>
      <c r="C6" s="12">
        <v>751.1999999999999</v>
      </c>
      <c r="D6" s="12">
        <v>717.6</v>
      </c>
      <c r="E6" s="12">
        <v>688.8</v>
      </c>
    </row>
    <row r="7" spans="1:5" ht="12.75" customHeight="1">
      <c r="A7" s="11">
        <f t="shared" si="1"/>
        <v>32</v>
      </c>
      <c r="B7" s="12">
        <v>763.1999999999999</v>
      </c>
      <c r="C7" s="12">
        <v>740.4</v>
      </c>
      <c r="D7" s="12">
        <v>706.8</v>
      </c>
      <c r="E7" s="12">
        <v>678</v>
      </c>
    </row>
    <row r="8" spans="1:5" ht="12.75" customHeight="1">
      <c r="A8" s="11">
        <f t="shared" si="1"/>
        <v>31</v>
      </c>
      <c r="B8" s="12">
        <v>752.4</v>
      </c>
      <c r="C8" s="12">
        <v>729.6</v>
      </c>
      <c r="D8" s="12">
        <v>696</v>
      </c>
      <c r="E8" s="12">
        <v>667.1999999999999</v>
      </c>
    </row>
    <row r="9" spans="1:7" ht="12.75" customHeight="1">
      <c r="A9" s="11">
        <f t="shared" si="1"/>
        <v>30</v>
      </c>
      <c r="B9" s="12">
        <v>741.6</v>
      </c>
      <c r="C9" s="12">
        <v>718.8</v>
      </c>
      <c r="D9" s="12">
        <v>685.1999999999999</v>
      </c>
      <c r="E9" s="12">
        <v>656.4</v>
      </c>
      <c r="G9" s="17"/>
    </row>
    <row r="10" spans="1:5" ht="12.75" customHeight="1">
      <c r="A10" s="11">
        <f t="shared" si="1"/>
        <v>29</v>
      </c>
      <c r="B10" s="12">
        <v>730.8</v>
      </c>
      <c r="C10" s="12">
        <v>708</v>
      </c>
      <c r="D10" s="12">
        <v>674.4</v>
      </c>
      <c r="E10" s="12">
        <v>645.6</v>
      </c>
    </row>
    <row r="11" spans="1:5" ht="12.75" customHeight="1">
      <c r="A11" s="11">
        <f t="shared" si="1"/>
        <v>28</v>
      </c>
      <c r="B11" s="12">
        <v>720</v>
      </c>
      <c r="C11" s="12">
        <v>697.1999999999999</v>
      </c>
      <c r="D11" s="12">
        <v>663.6</v>
      </c>
      <c r="E11" s="12">
        <v>634.8</v>
      </c>
    </row>
    <row r="12" spans="1:5" ht="12.75" customHeight="1">
      <c r="A12" s="11">
        <f t="shared" si="1"/>
        <v>27</v>
      </c>
      <c r="B12" s="12">
        <v>709.1999999999999</v>
      </c>
      <c r="C12" s="12">
        <v>686.4</v>
      </c>
      <c r="D12" s="12">
        <v>652.8</v>
      </c>
      <c r="E12" s="12">
        <v>624</v>
      </c>
    </row>
    <row r="13" spans="1:5" ht="12.75" customHeight="1">
      <c r="A13" s="11">
        <f t="shared" si="1"/>
        <v>26</v>
      </c>
      <c r="B13" s="12">
        <v>698.4</v>
      </c>
      <c r="C13" s="12">
        <v>675.6</v>
      </c>
      <c r="D13" s="12">
        <v>642</v>
      </c>
      <c r="E13" s="12">
        <v>613.1999999999999</v>
      </c>
    </row>
    <row r="14" spans="1:5" ht="12.75" customHeight="1">
      <c r="A14" s="11">
        <f t="shared" si="1"/>
        <v>25</v>
      </c>
      <c r="B14" s="12">
        <v>687.6</v>
      </c>
      <c r="C14" s="12">
        <v>664.8</v>
      </c>
      <c r="D14" s="12">
        <v>631.1999999999999</v>
      </c>
      <c r="E14" s="12">
        <v>602.4</v>
      </c>
    </row>
    <row r="15" spans="1:5" ht="12.75" customHeight="1">
      <c r="A15" s="11">
        <f t="shared" si="1"/>
        <v>24</v>
      </c>
      <c r="B15" s="12">
        <v>676.8</v>
      </c>
      <c r="C15" s="12">
        <v>654</v>
      </c>
      <c r="D15" s="12">
        <v>620.4</v>
      </c>
      <c r="E15" s="12">
        <v>591.6</v>
      </c>
    </row>
    <row r="16" spans="1:5" ht="12.75" customHeight="1">
      <c r="A16" s="11">
        <f t="shared" si="1"/>
        <v>23</v>
      </c>
      <c r="B16" s="12">
        <v>666</v>
      </c>
      <c r="C16" s="12">
        <v>643.1999999999999</v>
      </c>
      <c r="D16" s="12">
        <v>609.6</v>
      </c>
      <c r="E16" s="12">
        <v>580.8</v>
      </c>
    </row>
    <row r="17" spans="1:5" ht="12.75" customHeight="1">
      <c r="A17" s="11">
        <f t="shared" si="1"/>
        <v>22</v>
      </c>
      <c r="B17" s="12">
        <v>655.1999999999999</v>
      </c>
      <c r="C17" s="12">
        <v>632.4</v>
      </c>
      <c r="D17" s="12">
        <v>598.8</v>
      </c>
      <c r="E17" s="12">
        <v>570</v>
      </c>
    </row>
    <row r="18" spans="1:5" ht="12.75" customHeight="1">
      <c r="A18" s="11">
        <f t="shared" si="1"/>
        <v>21</v>
      </c>
      <c r="B18" s="12">
        <v>644.4</v>
      </c>
      <c r="C18" s="12">
        <v>621.6</v>
      </c>
      <c r="D18" s="12">
        <v>588</v>
      </c>
      <c r="E18" s="12">
        <v>559.1999999999999</v>
      </c>
    </row>
    <row r="19" spans="1:5" ht="12.75" customHeight="1">
      <c r="A19" s="11">
        <f t="shared" si="1"/>
        <v>20</v>
      </c>
      <c r="B19" s="12">
        <v>633.6</v>
      </c>
      <c r="C19" s="12">
        <v>610.8</v>
      </c>
      <c r="D19" s="12">
        <v>577.1999999999999</v>
      </c>
      <c r="E19" s="12">
        <v>548.4</v>
      </c>
    </row>
    <row r="20" spans="1:5" ht="12.75" customHeight="1">
      <c r="A20" s="11">
        <f t="shared" si="1"/>
        <v>19</v>
      </c>
      <c r="B20" s="12">
        <v>622.8</v>
      </c>
      <c r="C20" s="12">
        <v>600</v>
      </c>
      <c r="D20" s="12">
        <v>566.4</v>
      </c>
      <c r="E20" s="12">
        <v>537.6</v>
      </c>
    </row>
    <row r="21" spans="1:5" ht="12.75" customHeight="1">
      <c r="A21" s="11">
        <f t="shared" si="1"/>
        <v>18</v>
      </c>
      <c r="B21" s="12">
        <v>612</v>
      </c>
      <c r="C21" s="12">
        <v>589.1999999999999</v>
      </c>
      <c r="D21" s="12">
        <v>555.6</v>
      </c>
      <c r="E21" s="12">
        <v>526.8</v>
      </c>
    </row>
    <row r="22" spans="1:5" ht="12.75" customHeight="1">
      <c r="A22" s="11">
        <f t="shared" si="1"/>
        <v>17</v>
      </c>
      <c r="B22" s="12">
        <v>601.1999999999999</v>
      </c>
      <c r="C22" s="12">
        <v>578.4</v>
      </c>
      <c r="D22" s="12">
        <v>544.8</v>
      </c>
      <c r="E22" s="12">
        <v>516</v>
      </c>
    </row>
    <row r="23" spans="1:5" ht="12.75" customHeight="1">
      <c r="A23" s="11">
        <f t="shared" si="1"/>
        <v>16</v>
      </c>
      <c r="B23" s="12">
        <v>590.4</v>
      </c>
      <c r="C23" s="12">
        <v>567.6</v>
      </c>
      <c r="D23" s="12">
        <v>534</v>
      </c>
      <c r="E23" s="12">
        <v>505.2</v>
      </c>
    </row>
    <row r="24" spans="1:5" ht="12.75" customHeight="1">
      <c r="A24" s="11">
        <f t="shared" si="1"/>
        <v>15</v>
      </c>
      <c r="B24" s="12">
        <v>579.6</v>
      </c>
      <c r="C24" s="12">
        <v>556.8</v>
      </c>
      <c r="D24" s="12">
        <v>523.1999999999999</v>
      </c>
      <c r="E24" s="12">
        <v>494.4</v>
      </c>
    </row>
    <row r="25" spans="1:5" ht="12.75" customHeight="1">
      <c r="A25" s="11">
        <f t="shared" si="1"/>
        <v>14</v>
      </c>
      <c r="B25" s="12">
        <v>568.8</v>
      </c>
      <c r="C25" s="12">
        <v>546</v>
      </c>
      <c r="D25" s="12">
        <v>512.4</v>
      </c>
      <c r="E25" s="12">
        <v>483.59999999999997</v>
      </c>
    </row>
    <row r="26" spans="1:5" ht="12.75" customHeight="1">
      <c r="A26" s="11">
        <f t="shared" si="1"/>
        <v>13</v>
      </c>
      <c r="B26" s="12">
        <v>558</v>
      </c>
      <c r="C26" s="12">
        <v>535.1999999999999</v>
      </c>
      <c r="D26" s="12">
        <v>501.59999999999997</v>
      </c>
      <c r="E26" s="12">
        <v>472.79999999999995</v>
      </c>
    </row>
    <row r="27" spans="1:5" ht="12.75" customHeight="1">
      <c r="A27" s="11">
        <f t="shared" si="1"/>
        <v>12</v>
      </c>
      <c r="B27" s="12">
        <v>547.1999999999999</v>
      </c>
      <c r="C27" s="12">
        <v>524.4</v>
      </c>
      <c r="D27" s="12">
        <v>490.79999999999995</v>
      </c>
      <c r="E27" s="12">
        <v>462</v>
      </c>
    </row>
    <row r="28" spans="1:5" ht="12.75" customHeight="1">
      <c r="A28" s="11">
        <f t="shared" si="1"/>
        <v>11</v>
      </c>
      <c r="B28" s="12">
        <v>536.4</v>
      </c>
      <c r="C28" s="12">
        <v>513.6</v>
      </c>
      <c r="D28" s="12">
        <v>480</v>
      </c>
      <c r="E28" s="12">
        <v>451.2</v>
      </c>
    </row>
    <row r="29" spans="1:5" ht="12.75" customHeight="1">
      <c r="A29" s="11">
        <f t="shared" si="1"/>
        <v>10</v>
      </c>
      <c r="B29" s="12">
        <v>525.6</v>
      </c>
      <c r="C29" s="12">
        <v>502.79999999999995</v>
      </c>
      <c r="D29" s="12">
        <v>469.2</v>
      </c>
      <c r="E29" s="12">
        <v>440.4</v>
      </c>
    </row>
    <row r="30" spans="1:5" ht="12.75" customHeight="1">
      <c r="A30" s="11">
        <f t="shared" si="1"/>
        <v>9</v>
      </c>
      <c r="B30" s="12">
        <v>514.8</v>
      </c>
      <c r="C30" s="12">
        <v>492</v>
      </c>
      <c r="D30" s="12">
        <v>458.4</v>
      </c>
      <c r="E30" s="12">
        <v>429.59999999999997</v>
      </c>
    </row>
    <row r="31" spans="1:5" ht="12.75" customHeight="1">
      <c r="A31" s="11">
        <f t="shared" si="1"/>
        <v>8</v>
      </c>
      <c r="B31" s="12">
        <v>504</v>
      </c>
      <c r="C31" s="12">
        <v>481.2</v>
      </c>
      <c r="D31" s="12">
        <v>447.59999999999997</v>
      </c>
      <c r="E31" s="12">
        <v>418.8</v>
      </c>
    </row>
    <row r="32" spans="1:5" ht="12.75" customHeight="1">
      <c r="A32" s="11">
        <f t="shared" si="1"/>
        <v>7</v>
      </c>
      <c r="B32" s="12">
        <v>493.2</v>
      </c>
      <c r="C32" s="12">
        <v>470.4</v>
      </c>
      <c r="D32" s="12">
        <v>436.8</v>
      </c>
      <c r="E32" s="12">
        <v>408</v>
      </c>
    </row>
    <row r="33" spans="1:5" ht="12.75" customHeight="1">
      <c r="A33" s="11">
        <f t="shared" si="1"/>
        <v>6</v>
      </c>
      <c r="B33" s="12">
        <v>482.4</v>
      </c>
      <c r="C33" s="12">
        <v>459.59999999999997</v>
      </c>
      <c r="D33" s="12">
        <v>426</v>
      </c>
      <c r="E33" s="12">
        <v>397.2</v>
      </c>
    </row>
    <row r="34" spans="1:5" ht="12.75" customHeight="1">
      <c r="A34" s="11">
        <f t="shared" si="1"/>
        <v>5</v>
      </c>
      <c r="B34" s="12">
        <v>471.59999999999997</v>
      </c>
      <c r="C34" s="12">
        <v>448.8</v>
      </c>
      <c r="D34" s="12">
        <v>415.2</v>
      </c>
      <c r="E34" s="12">
        <v>386.4</v>
      </c>
    </row>
    <row r="35" spans="1:5" ht="12.75" customHeight="1">
      <c r="A35" s="11">
        <f t="shared" si="1"/>
        <v>4</v>
      </c>
      <c r="B35" s="12">
        <v>460.79999999999995</v>
      </c>
      <c r="C35" s="12">
        <v>438</v>
      </c>
      <c r="D35" s="12">
        <v>404.4</v>
      </c>
      <c r="E35" s="12">
        <v>375.59999999999997</v>
      </c>
    </row>
    <row r="36" spans="1:5" ht="12.75" customHeight="1">
      <c r="A36" s="11">
        <f t="shared" si="1"/>
        <v>3</v>
      </c>
      <c r="B36" s="12">
        <v>450</v>
      </c>
      <c r="C36" s="12">
        <v>427.2</v>
      </c>
      <c r="D36" s="12">
        <v>393.59999999999997</v>
      </c>
      <c r="E36" s="12">
        <v>364.8</v>
      </c>
    </row>
    <row r="37" spans="1:5" ht="12.75" customHeight="1">
      <c r="A37" s="11">
        <f>A38+1</f>
        <v>2</v>
      </c>
      <c r="B37" s="12">
        <v>439.2</v>
      </c>
      <c r="C37" s="12">
        <v>416.4</v>
      </c>
      <c r="D37" s="12">
        <v>382.8</v>
      </c>
      <c r="E37" s="12">
        <v>354</v>
      </c>
    </row>
    <row r="38" spans="1:5" ht="12.75" customHeight="1">
      <c r="A38" s="11">
        <v>1</v>
      </c>
      <c r="B38" s="12">
        <v>428.4</v>
      </c>
      <c r="C38" s="12">
        <v>403.2</v>
      </c>
      <c r="D38" s="12">
        <v>372</v>
      </c>
      <c r="E38" s="12">
        <v>343.2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8.140625" style="1" customWidth="1"/>
    <col min="2" max="2" width="19.140625" style="1" customWidth="1"/>
    <col min="3" max="16384" width="9.140625" style="1" customWidth="1"/>
  </cols>
  <sheetData>
    <row r="1" spans="1:2" s="5" customFormat="1" ht="12.75" customHeight="1" thickBot="1">
      <c r="A1" s="2" t="s">
        <v>1</v>
      </c>
      <c r="B1" s="2" t="s">
        <v>2</v>
      </c>
    </row>
    <row r="2" spans="1:2" ht="12.75" customHeight="1">
      <c r="A2" s="11">
        <v>25</v>
      </c>
      <c r="B2" s="18">
        <v>6</v>
      </c>
    </row>
    <row r="3" spans="1:2" ht="12.75" customHeight="1">
      <c r="A3" s="11">
        <v>21</v>
      </c>
      <c r="B3" s="18">
        <v>5.5</v>
      </c>
    </row>
    <row r="4" spans="1:2" ht="12.75" customHeight="1">
      <c r="A4" s="11">
        <v>17</v>
      </c>
      <c r="B4" s="18">
        <v>5</v>
      </c>
    </row>
    <row r="5" spans="1:2" ht="12.75" customHeight="1">
      <c r="A5" s="11">
        <v>13</v>
      </c>
      <c r="B5" s="18">
        <v>4.5</v>
      </c>
    </row>
    <row r="6" spans="1:2" ht="12.75" customHeight="1">
      <c r="A6" s="11">
        <v>9</v>
      </c>
      <c r="B6" s="18">
        <v>4</v>
      </c>
    </row>
    <row r="7" spans="1:2" ht="12.75" customHeight="1">
      <c r="A7" s="19">
        <v>5</v>
      </c>
      <c r="B7" s="20">
        <v>3.5</v>
      </c>
    </row>
    <row r="8" spans="1:2" ht="12.75">
      <c r="A8" s="21">
        <v>1</v>
      </c>
      <c r="B8" s="22">
        <v>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17"/>
  <sheetViews>
    <sheetView workbookViewId="0" topLeftCell="A1">
      <selection activeCell="A3" sqref="A3:S13"/>
    </sheetView>
  </sheetViews>
  <sheetFormatPr defaultColWidth="9.140625" defaultRowHeight="12.75"/>
  <cols>
    <col min="1" max="1" width="20.57421875" style="0" customWidth="1"/>
    <col min="2" max="3" width="5.57421875" style="0" customWidth="1"/>
    <col min="4" max="4" width="5.8515625" style="0" customWidth="1"/>
    <col min="5" max="5" width="7.28125" style="0" customWidth="1"/>
    <col min="6" max="6" width="5.8515625" style="0" customWidth="1"/>
    <col min="7" max="7" width="7.28125" style="0" customWidth="1"/>
    <col min="8" max="8" width="5.8515625" style="0" customWidth="1"/>
    <col min="9" max="9" width="6.00390625" style="0" customWidth="1"/>
    <col min="10" max="16" width="5.8515625" style="0" customWidth="1"/>
    <col min="17" max="17" width="9.57421875" style="0" customWidth="1"/>
    <col min="18" max="18" width="5.8515625" style="0" customWidth="1"/>
    <col min="19" max="19" width="6.8515625" style="0" customWidth="1"/>
    <col min="20" max="20" width="23.421875" style="0" customWidth="1"/>
    <col min="21" max="21" width="7.00390625" style="0" customWidth="1"/>
  </cols>
  <sheetData>
    <row r="1" spans="1:20" ht="13.5" customHeight="1" thickBot="1">
      <c r="A1" s="1" t="s">
        <v>138</v>
      </c>
      <c r="T1">
        <v>2006</v>
      </c>
    </row>
    <row r="2" spans="1:21" ht="13.5" customHeight="1">
      <c r="A2" s="86" t="s">
        <v>3</v>
      </c>
      <c r="B2" s="51" t="s">
        <v>142</v>
      </c>
      <c r="C2" s="87" t="s">
        <v>4</v>
      </c>
      <c r="D2" s="88" t="s">
        <v>5</v>
      </c>
      <c r="E2" s="59" t="s">
        <v>6</v>
      </c>
      <c r="F2" s="60" t="s">
        <v>5</v>
      </c>
      <c r="G2" s="87" t="s">
        <v>7</v>
      </c>
      <c r="H2" s="88" t="s">
        <v>5</v>
      </c>
      <c r="I2" s="69" t="s">
        <v>8</v>
      </c>
      <c r="J2" s="70" t="s">
        <v>5</v>
      </c>
      <c r="K2" s="89" t="s">
        <v>9</v>
      </c>
      <c r="L2" s="90" t="s">
        <v>5</v>
      </c>
      <c r="M2" s="69" t="s">
        <v>10</v>
      </c>
      <c r="N2" s="70" t="s">
        <v>5</v>
      </c>
      <c r="O2" s="89" t="s">
        <v>11</v>
      </c>
      <c r="P2" s="90" t="s">
        <v>5</v>
      </c>
      <c r="Q2" s="69" t="s">
        <v>12</v>
      </c>
      <c r="R2" s="70" t="s">
        <v>5</v>
      </c>
      <c r="S2" s="122" t="s">
        <v>13</v>
      </c>
      <c r="T2" s="142" t="s">
        <v>3</v>
      </c>
      <c r="U2" s="133" t="s">
        <v>142</v>
      </c>
    </row>
    <row r="3" spans="1:21" ht="13.5" customHeight="1">
      <c r="A3" s="91" t="s">
        <v>70</v>
      </c>
      <c r="B3" s="52" t="s">
        <v>17</v>
      </c>
      <c r="C3" s="50">
        <v>6.9</v>
      </c>
      <c r="D3" s="57">
        <v>21</v>
      </c>
      <c r="E3" s="61">
        <v>0.001513888888888889</v>
      </c>
      <c r="F3" s="62">
        <v>56</v>
      </c>
      <c r="G3" s="58">
        <v>0.0008217592592592592</v>
      </c>
      <c r="H3" s="57">
        <v>41</v>
      </c>
      <c r="I3" s="63">
        <v>11</v>
      </c>
      <c r="J3" s="71">
        <v>35</v>
      </c>
      <c r="K3" s="49">
        <v>14</v>
      </c>
      <c r="L3" s="68">
        <v>32.199999999999996</v>
      </c>
      <c r="M3" s="74">
        <v>265</v>
      </c>
      <c r="N3" s="71">
        <v>20</v>
      </c>
      <c r="O3" s="49">
        <v>710</v>
      </c>
      <c r="P3" s="68">
        <v>27</v>
      </c>
      <c r="Q3" s="63">
        <v>6</v>
      </c>
      <c r="R3" s="71">
        <v>25</v>
      </c>
      <c r="S3" s="123">
        <v>257.2</v>
      </c>
      <c r="T3" s="53" t="s">
        <v>70</v>
      </c>
      <c r="U3" s="134" t="s">
        <v>17</v>
      </c>
    </row>
    <row r="4" spans="1:21" ht="13.5" customHeight="1">
      <c r="A4" s="91" t="s">
        <v>71</v>
      </c>
      <c r="B4" s="52" t="s">
        <v>20</v>
      </c>
      <c r="C4" s="50">
        <v>6.6</v>
      </c>
      <c r="D4" s="57">
        <v>24</v>
      </c>
      <c r="E4" s="61">
        <v>0.001582175925925926</v>
      </c>
      <c r="F4" s="62">
        <v>48</v>
      </c>
      <c r="G4" s="58">
        <v>0.0008981481481481482</v>
      </c>
      <c r="H4" s="57">
        <v>20</v>
      </c>
      <c r="I4" s="63">
        <v>12</v>
      </c>
      <c r="J4" s="71">
        <v>38</v>
      </c>
      <c r="K4" s="49">
        <v>27</v>
      </c>
      <c r="L4" s="68">
        <v>63.39999999999998</v>
      </c>
      <c r="M4" s="74">
        <v>250</v>
      </c>
      <c r="N4" s="71">
        <v>16</v>
      </c>
      <c r="O4" s="49">
        <v>667</v>
      </c>
      <c r="P4" s="68">
        <v>23</v>
      </c>
      <c r="Q4" s="63">
        <v>5</v>
      </c>
      <c r="R4" s="71">
        <v>17</v>
      </c>
      <c r="S4" s="123">
        <v>249.39999999999998</v>
      </c>
      <c r="T4" s="53" t="s">
        <v>71</v>
      </c>
      <c r="U4" s="134" t="s">
        <v>20</v>
      </c>
    </row>
    <row r="5" spans="1:21" ht="13.5" customHeight="1">
      <c r="A5" s="91" t="s">
        <v>75</v>
      </c>
      <c r="B5" s="52" t="s">
        <v>35</v>
      </c>
      <c r="C5" s="50">
        <v>6.7</v>
      </c>
      <c r="D5" s="57">
        <v>23</v>
      </c>
      <c r="E5" s="61">
        <v>0.0016284722222222221</v>
      </c>
      <c r="F5" s="62">
        <v>42</v>
      </c>
      <c r="G5" s="58">
        <v>0.0008229166666666667</v>
      </c>
      <c r="H5" s="57">
        <v>41</v>
      </c>
      <c r="I5" s="63">
        <v>11</v>
      </c>
      <c r="J5" s="71">
        <v>35</v>
      </c>
      <c r="K5" s="49">
        <v>20</v>
      </c>
      <c r="L5" s="68">
        <v>46.59999999999999</v>
      </c>
      <c r="M5" s="63">
        <v>243</v>
      </c>
      <c r="N5" s="71">
        <v>15</v>
      </c>
      <c r="O5" s="73">
        <v>726</v>
      </c>
      <c r="P5" s="68">
        <v>28</v>
      </c>
      <c r="Q5" s="63">
        <v>5</v>
      </c>
      <c r="R5" s="71">
        <v>17</v>
      </c>
      <c r="S5" s="123">
        <v>247.6</v>
      </c>
      <c r="T5" s="53" t="s">
        <v>75</v>
      </c>
      <c r="U5" s="134" t="s">
        <v>35</v>
      </c>
    </row>
    <row r="6" spans="1:21" ht="13.5" customHeight="1">
      <c r="A6" s="91" t="s">
        <v>72</v>
      </c>
      <c r="B6" s="52" t="s">
        <v>73</v>
      </c>
      <c r="C6" s="50">
        <v>6.4</v>
      </c>
      <c r="D6" s="57">
        <v>26</v>
      </c>
      <c r="E6" s="61">
        <v>0.0014340277777777778</v>
      </c>
      <c r="F6" s="62">
        <v>66</v>
      </c>
      <c r="G6" s="58">
        <v>0.0008483796296296296</v>
      </c>
      <c r="H6" s="57">
        <v>34</v>
      </c>
      <c r="I6" s="63">
        <v>7</v>
      </c>
      <c r="J6" s="71">
        <v>23</v>
      </c>
      <c r="K6" s="49">
        <v>21</v>
      </c>
      <c r="L6" s="68">
        <v>48.999999999999986</v>
      </c>
      <c r="M6" s="63">
        <v>255</v>
      </c>
      <c r="N6" s="71">
        <v>17</v>
      </c>
      <c r="O6" s="73">
        <v>757</v>
      </c>
      <c r="P6" s="68">
        <v>31</v>
      </c>
      <c r="Q6" s="63">
        <v>3</v>
      </c>
      <c r="R6" s="71">
        <v>1</v>
      </c>
      <c r="S6" s="123">
        <v>247</v>
      </c>
      <c r="T6" s="53" t="s">
        <v>72</v>
      </c>
      <c r="U6" s="134" t="s">
        <v>73</v>
      </c>
    </row>
    <row r="7" spans="1:21" ht="13.5" customHeight="1">
      <c r="A7" s="91" t="s">
        <v>77</v>
      </c>
      <c r="B7" s="52" t="s">
        <v>35</v>
      </c>
      <c r="C7" s="50">
        <v>6.8</v>
      </c>
      <c r="D7" s="57">
        <v>22</v>
      </c>
      <c r="E7" s="61">
        <v>0.0016030092592592595</v>
      </c>
      <c r="F7" s="62">
        <v>45</v>
      </c>
      <c r="G7" s="58">
        <v>0.0009143518518518518</v>
      </c>
      <c r="H7" s="57">
        <v>16</v>
      </c>
      <c r="I7" s="63">
        <v>7</v>
      </c>
      <c r="J7" s="71">
        <v>23</v>
      </c>
      <c r="K7" s="49">
        <v>20</v>
      </c>
      <c r="L7" s="68">
        <v>46.59999999999999</v>
      </c>
      <c r="M7" s="63">
        <v>255</v>
      </c>
      <c r="N7" s="71">
        <v>17</v>
      </c>
      <c r="O7" s="73">
        <v>793</v>
      </c>
      <c r="P7" s="68">
        <v>34</v>
      </c>
      <c r="Q7" s="63">
        <v>6</v>
      </c>
      <c r="R7" s="71">
        <v>25</v>
      </c>
      <c r="S7" s="123">
        <v>228.6</v>
      </c>
      <c r="T7" s="53" t="s">
        <v>77</v>
      </c>
      <c r="U7" s="134" t="s">
        <v>35</v>
      </c>
    </row>
    <row r="8" spans="1:21" ht="13.5" customHeight="1">
      <c r="A8" s="91" t="s">
        <v>76</v>
      </c>
      <c r="B8" s="52" t="s">
        <v>48</v>
      </c>
      <c r="C8" s="50">
        <v>7</v>
      </c>
      <c r="D8" s="57">
        <v>20</v>
      </c>
      <c r="E8" s="61">
        <v>0.0434618055555556</v>
      </c>
      <c r="F8" s="62">
        <v>22</v>
      </c>
      <c r="G8" s="58">
        <v>0.0008657407407407407</v>
      </c>
      <c r="H8" s="57">
        <v>29</v>
      </c>
      <c r="I8" s="63">
        <v>13</v>
      </c>
      <c r="J8" s="71">
        <v>41</v>
      </c>
      <c r="K8" s="49">
        <v>27</v>
      </c>
      <c r="L8" s="68">
        <v>63.39999999999998</v>
      </c>
      <c r="M8" s="63">
        <v>239</v>
      </c>
      <c r="N8" s="71">
        <v>14</v>
      </c>
      <c r="O8" s="73">
        <v>559</v>
      </c>
      <c r="P8" s="68">
        <v>13</v>
      </c>
      <c r="Q8" s="63">
        <v>4</v>
      </c>
      <c r="R8" s="71">
        <v>9</v>
      </c>
      <c r="S8" s="123">
        <f>D8+F8+H8+J8+L8+N8+P8+R8</f>
        <v>211.39999999999998</v>
      </c>
      <c r="T8" s="53" t="s">
        <v>76</v>
      </c>
      <c r="U8" s="134" t="s">
        <v>48</v>
      </c>
    </row>
    <row r="9" spans="1:21" ht="13.5" customHeight="1">
      <c r="A9" s="91" t="s">
        <v>67</v>
      </c>
      <c r="B9" s="52" t="s">
        <v>40</v>
      </c>
      <c r="C9" s="50">
        <v>7.2</v>
      </c>
      <c r="D9" s="57">
        <v>18</v>
      </c>
      <c r="E9" s="61">
        <v>0.001550925925925926</v>
      </c>
      <c r="F9" s="62">
        <v>52</v>
      </c>
      <c r="G9" s="58">
        <v>0.0008460648148148148</v>
      </c>
      <c r="H9" s="57">
        <v>35</v>
      </c>
      <c r="I9" s="63">
        <v>7</v>
      </c>
      <c r="J9" s="71">
        <v>23</v>
      </c>
      <c r="K9" s="49">
        <v>9</v>
      </c>
      <c r="L9" s="68">
        <v>20.2</v>
      </c>
      <c r="M9" s="74">
        <v>258</v>
      </c>
      <c r="N9" s="71">
        <v>18</v>
      </c>
      <c r="O9" s="49">
        <v>614</v>
      </c>
      <c r="P9" s="68">
        <v>18</v>
      </c>
      <c r="Q9" s="63">
        <v>6</v>
      </c>
      <c r="R9" s="71">
        <v>25</v>
      </c>
      <c r="S9" s="123">
        <v>209.2</v>
      </c>
      <c r="T9" s="53" t="s">
        <v>67</v>
      </c>
      <c r="U9" s="134" t="s">
        <v>40</v>
      </c>
    </row>
    <row r="10" spans="1:21" ht="13.5" customHeight="1">
      <c r="A10" s="91" t="s">
        <v>78</v>
      </c>
      <c r="B10" s="52" t="s">
        <v>79</v>
      </c>
      <c r="C10" s="50">
        <v>7.1</v>
      </c>
      <c r="D10" s="57">
        <v>19</v>
      </c>
      <c r="E10" s="61">
        <v>0.001644675925925926</v>
      </c>
      <c r="F10" s="62">
        <v>40</v>
      </c>
      <c r="G10" s="58">
        <v>0.0008993055555555555</v>
      </c>
      <c r="H10" s="57">
        <v>20</v>
      </c>
      <c r="I10" s="63">
        <v>11</v>
      </c>
      <c r="J10" s="71">
        <v>35</v>
      </c>
      <c r="K10" s="49">
        <v>12</v>
      </c>
      <c r="L10" s="68">
        <v>27.399999999999995</v>
      </c>
      <c r="M10" s="63">
        <v>253</v>
      </c>
      <c r="N10" s="71">
        <v>17</v>
      </c>
      <c r="O10" s="73">
        <v>627</v>
      </c>
      <c r="P10" s="68">
        <v>19</v>
      </c>
      <c r="Q10" s="63">
        <v>6</v>
      </c>
      <c r="R10" s="71">
        <v>25</v>
      </c>
      <c r="S10" s="123">
        <v>202.4</v>
      </c>
      <c r="T10" s="53" t="s">
        <v>78</v>
      </c>
      <c r="U10" s="134" t="s">
        <v>79</v>
      </c>
    </row>
    <row r="11" spans="1:21" ht="13.5" customHeight="1">
      <c r="A11" s="91" t="s">
        <v>69</v>
      </c>
      <c r="B11" s="52" t="s">
        <v>15</v>
      </c>
      <c r="C11" s="50">
        <v>7.2</v>
      </c>
      <c r="D11" s="57">
        <v>18</v>
      </c>
      <c r="E11" s="61">
        <v>0.0017523148148148148</v>
      </c>
      <c r="F11" s="62">
        <v>27</v>
      </c>
      <c r="G11" s="58">
        <v>0.0008622685185185186</v>
      </c>
      <c r="H11" s="57">
        <v>30</v>
      </c>
      <c r="I11" s="63">
        <v>10</v>
      </c>
      <c r="J11" s="71">
        <v>32</v>
      </c>
      <c r="K11" s="49">
        <v>15</v>
      </c>
      <c r="L11" s="68">
        <v>34.599999999999994</v>
      </c>
      <c r="M11" s="74">
        <v>252</v>
      </c>
      <c r="N11" s="71">
        <v>17</v>
      </c>
      <c r="O11" s="49">
        <v>655</v>
      </c>
      <c r="P11" s="68">
        <v>21</v>
      </c>
      <c r="Q11" s="63">
        <v>5</v>
      </c>
      <c r="R11" s="71">
        <v>17</v>
      </c>
      <c r="S11" s="123">
        <v>196.6</v>
      </c>
      <c r="T11" s="53" t="s">
        <v>69</v>
      </c>
      <c r="U11" s="134" t="s">
        <v>15</v>
      </c>
    </row>
    <row r="12" spans="1:21" ht="13.5" customHeight="1">
      <c r="A12" s="91" t="s">
        <v>68</v>
      </c>
      <c r="B12" s="52" t="s">
        <v>17</v>
      </c>
      <c r="C12" s="50">
        <v>7.1</v>
      </c>
      <c r="D12" s="57">
        <v>19</v>
      </c>
      <c r="E12" s="61">
        <v>0.0015925925925925927</v>
      </c>
      <c r="F12" s="62">
        <v>47</v>
      </c>
      <c r="G12" s="58">
        <v>0.0008935185185185184</v>
      </c>
      <c r="H12" s="57">
        <v>22</v>
      </c>
      <c r="I12" s="63">
        <v>6</v>
      </c>
      <c r="J12" s="71">
        <v>20</v>
      </c>
      <c r="K12" s="49">
        <v>12</v>
      </c>
      <c r="L12" s="68">
        <v>27.399999999999995</v>
      </c>
      <c r="M12" s="74">
        <v>239</v>
      </c>
      <c r="N12" s="71">
        <v>14</v>
      </c>
      <c r="O12" s="49">
        <v>685</v>
      </c>
      <c r="P12" s="68">
        <v>24</v>
      </c>
      <c r="Q12" s="63">
        <v>5</v>
      </c>
      <c r="R12" s="71">
        <v>17</v>
      </c>
      <c r="S12" s="123">
        <v>190.4</v>
      </c>
      <c r="T12" s="53" t="s">
        <v>68</v>
      </c>
      <c r="U12" s="134" t="s">
        <v>17</v>
      </c>
    </row>
    <row r="13" spans="1:21" ht="13.5" customHeight="1" thickBot="1">
      <c r="A13" s="92" t="s">
        <v>74</v>
      </c>
      <c r="B13" s="56" t="s">
        <v>61</v>
      </c>
      <c r="C13" s="93">
        <v>7</v>
      </c>
      <c r="D13" s="94">
        <v>20</v>
      </c>
      <c r="E13" s="95">
        <v>0.001648148148148148</v>
      </c>
      <c r="F13" s="67">
        <v>40</v>
      </c>
      <c r="G13" s="96"/>
      <c r="H13" s="94">
        <v>0</v>
      </c>
      <c r="I13" s="66">
        <v>7</v>
      </c>
      <c r="J13" s="72">
        <v>23</v>
      </c>
      <c r="K13" s="96">
        <v>13</v>
      </c>
      <c r="L13" s="97">
        <v>29.799999999999994</v>
      </c>
      <c r="M13" s="66">
        <v>250</v>
      </c>
      <c r="N13" s="72">
        <v>16</v>
      </c>
      <c r="O13" s="98">
        <v>707</v>
      </c>
      <c r="P13" s="97">
        <v>26</v>
      </c>
      <c r="Q13" s="66">
        <v>6</v>
      </c>
      <c r="R13" s="72">
        <v>25</v>
      </c>
      <c r="S13" s="124">
        <v>179.8</v>
      </c>
      <c r="T13" s="143" t="s">
        <v>74</v>
      </c>
      <c r="U13" s="135" t="s">
        <v>61</v>
      </c>
    </row>
    <row r="14" spans="1:21" ht="13.5" customHeight="1">
      <c r="A14" s="75"/>
      <c r="B14" s="76"/>
      <c r="C14" s="77"/>
      <c r="D14" s="78"/>
      <c r="E14" s="79"/>
      <c r="F14" s="80"/>
      <c r="G14" s="81"/>
      <c r="H14" s="78"/>
      <c r="I14" s="82"/>
      <c r="J14" s="83"/>
      <c r="K14" s="81"/>
      <c r="L14" s="84"/>
      <c r="M14" s="82"/>
      <c r="N14" s="83"/>
      <c r="O14" s="85"/>
      <c r="P14" s="84"/>
      <c r="Q14" s="82"/>
      <c r="R14" s="83"/>
      <c r="S14" s="125"/>
      <c r="T14" s="105"/>
      <c r="U14" s="81"/>
    </row>
    <row r="15" spans="1:21" ht="13.5" customHeight="1">
      <c r="A15" s="48"/>
      <c r="B15" s="53"/>
      <c r="C15" s="49"/>
      <c r="D15" s="57"/>
      <c r="E15" s="63"/>
      <c r="F15" s="62"/>
      <c r="G15" s="49"/>
      <c r="H15" s="57"/>
      <c r="I15" s="63"/>
      <c r="J15" s="62"/>
      <c r="K15" s="49"/>
      <c r="L15" s="57"/>
      <c r="M15" s="63"/>
      <c r="N15" s="62"/>
      <c r="O15" s="49"/>
      <c r="P15" s="57"/>
      <c r="Q15" s="63"/>
      <c r="R15" s="62"/>
      <c r="S15" s="126"/>
      <c r="T15" s="53"/>
      <c r="U15" s="136"/>
    </row>
    <row r="16" spans="1:21" ht="13.5" customHeight="1" thickBot="1">
      <c r="A16" s="1" t="s">
        <v>139</v>
      </c>
      <c r="B16" s="99"/>
      <c r="C16" s="100"/>
      <c r="D16" s="101"/>
      <c r="E16" s="102"/>
      <c r="F16" s="103"/>
      <c r="G16" s="100"/>
      <c r="H16" s="101"/>
      <c r="I16" s="102"/>
      <c r="J16" s="103"/>
      <c r="K16" s="100"/>
      <c r="L16" s="101"/>
      <c r="M16" s="102"/>
      <c r="N16" s="103"/>
      <c r="O16" s="100"/>
      <c r="P16" s="101"/>
      <c r="Q16" s="102"/>
      <c r="R16" s="103"/>
      <c r="S16" s="127"/>
      <c r="T16" s="99">
        <v>2007</v>
      </c>
      <c r="U16" s="137"/>
    </row>
    <row r="17" spans="1:21" ht="13.5" customHeight="1">
      <c r="A17" s="86" t="s">
        <v>3</v>
      </c>
      <c r="B17" s="51" t="s">
        <v>142</v>
      </c>
      <c r="C17" s="87" t="s">
        <v>4</v>
      </c>
      <c r="D17" s="88" t="s">
        <v>5</v>
      </c>
      <c r="E17" s="59" t="s">
        <v>6</v>
      </c>
      <c r="F17" s="60" t="s">
        <v>5</v>
      </c>
      <c r="G17" s="87" t="s">
        <v>7</v>
      </c>
      <c r="H17" s="88" t="s">
        <v>5</v>
      </c>
      <c r="I17" s="69" t="s">
        <v>8</v>
      </c>
      <c r="J17" s="70" t="s">
        <v>5</v>
      </c>
      <c r="K17" s="89" t="s">
        <v>9</v>
      </c>
      <c r="L17" s="90" t="s">
        <v>5</v>
      </c>
      <c r="M17" s="69" t="s">
        <v>10</v>
      </c>
      <c r="N17" s="70" t="s">
        <v>5</v>
      </c>
      <c r="O17" s="89" t="s">
        <v>11</v>
      </c>
      <c r="P17" s="90" t="s">
        <v>5</v>
      </c>
      <c r="Q17" s="69" t="s">
        <v>12</v>
      </c>
      <c r="R17" s="70" t="s">
        <v>5</v>
      </c>
      <c r="S17" s="122" t="s">
        <v>13</v>
      </c>
      <c r="T17" s="142" t="s">
        <v>3</v>
      </c>
      <c r="U17" s="133" t="s">
        <v>142</v>
      </c>
    </row>
    <row r="18" spans="1:21" ht="13.5" customHeight="1">
      <c r="A18" s="91" t="s">
        <v>93</v>
      </c>
      <c r="B18" s="52" t="s">
        <v>48</v>
      </c>
      <c r="C18" s="50">
        <v>6.8</v>
      </c>
      <c r="D18" s="57">
        <v>24</v>
      </c>
      <c r="E18" s="61">
        <v>0.0016203703703703703</v>
      </c>
      <c r="F18" s="62">
        <v>49</v>
      </c>
      <c r="G18" s="58">
        <v>0.0008576388888888888</v>
      </c>
      <c r="H18" s="57">
        <v>42</v>
      </c>
      <c r="I18" s="63">
        <v>12</v>
      </c>
      <c r="J18" s="71">
        <v>51</v>
      </c>
      <c r="K18" s="49">
        <v>24</v>
      </c>
      <c r="L18" s="68">
        <v>62.600000000000016</v>
      </c>
      <c r="M18" s="63">
        <v>251</v>
      </c>
      <c r="N18" s="71">
        <v>19</v>
      </c>
      <c r="O18" s="73">
        <v>534</v>
      </c>
      <c r="P18" s="68">
        <v>12</v>
      </c>
      <c r="Q18" s="63">
        <v>6</v>
      </c>
      <c r="R18" s="71">
        <v>25</v>
      </c>
      <c r="S18" s="123">
        <v>284.6</v>
      </c>
      <c r="T18" s="53" t="s">
        <v>93</v>
      </c>
      <c r="U18" s="134" t="s">
        <v>48</v>
      </c>
    </row>
    <row r="19" spans="1:21" ht="13.5" customHeight="1">
      <c r="A19" s="91" t="s">
        <v>90</v>
      </c>
      <c r="B19" s="52" t="s">
        <v>35</v>
      </c>
      <c r="C19" s="50">
        <v>6.6</v>
      </c>
      <c r="D19" s="57">
        <v>26</v>
      </c>
      <c r="E19" s="61">
        <v>0.0016006944444444445</v>
      </c>
      <c r="F19" s="62">
        <v>52</v>
      </c>
      <c r="G19" s="58">
        <v>0.0007858796296296295</v>
      </c>
      <c r="H19" s="57">
        <v>62</v>
      </c>
      <c r="I19" s="63">
        <v>7</v>
      </c>
      <c r="J19" s="71">
        <v>31</v>
      </c>
      <c r="K19" s="49">
        <v>19</v>
      </c>
      <c r="L19" s="68">
        <v>49.60000000000001</v>
      </c>
      <c r="M19" s="63">
        <v>253</v>
      </c>
      <c r="N19" s="71">
        <v>19</v>
      </c>
      <c r="O19" s="73">
        <v>620</v>
      </c>
      <c r="P19" s="68">
        <v>20</v>
      </c>
      <c r="Q19" s="63">
        <v>5</v>
      </c>
      <c r="R19" s="71">
        <v>17</v>
      </c>
      <c r="S19" s="123">
        <v>276.6</v>
      </c>
      <c r="T19" s="53" t="s">
        <v>90</v>
      </c>
      <c r="U19" s="134" t="s">
        <v>35</v>
      </c>
    </row>
    <row r="20" spans="1:21" ht="13.5" customHeight="1">
      <c r="A20" s="91" t="s">
        <v>86</v>
      </c>
      <c r="B20" s="52" t="s">
        <v>15</v>
      </c>
      <c r="C20" s="50">
        <v>6.9</v>
      </c>
      <c r="D20" s="57">
        <v>23</v>
      </c>
      <c r="E20" s="61">
        <v>0.0015162037037037036</v>
      </c>
      <c r="F20" s="62">
        <v>62</v>
      </c>
      <c r="G20" s="58">
        <v>0.0007708333333333334</v>
      </c>
      <c r="H20" s="57">
        <v>67</v>
      </c>
      <c r="I20" s="63">
        <v>4</v>
      </c>
      <c r="J20" s="71">
        <v>19</v>
      </c>
      <c r="K20" s="49">
        <v>15</v>
      </c>
      <c r="L20" s="68">
        <v>39.2</v>
      </c>
      <c r="M20" s="74">
        <v>240</v>
      </c>
      <c r="N20" s="71">
        <v>16</v>
      </c>
      <c r="O20" s="49">
        <v>564</v>
      </c>
      <c r="P20" s="68">
        <v>15</v>
      </c>
      <c r="Q20" s="63">
        <v>6</v>
      </c>
      <c r="R20" s="71">
        <v>25</v>
      </c>
      <c r="S20" s="123">
        <v>266.2</v>
      </c>
      <c r="T20" s="53" t="s">
        <v>86</v>
      </c>
      <c r="U20" s="134" t="s">
        <v>15</v>
      </c>
    </row>
    <row r="21" spans="1:21" ht="13.5" customHeight="1">
      <c r="A21" s="91" t="s">
        <v>91</v>
      </c>
      <c r="B21" s="52" t="s">
        <v>92</v>
      </c>
      <c r="C21" s="50">
        <v>6.7</v>
      </c>
      <c r="D21" s="57">
        <v>25</v>
      </c>
      <c r="E21" s="61">
        <v>0.0016053240740740741</v>
      </c>
      <c r="F21" s="62">
        <v>51</v>
      </c>
      <c r="G21" s="58">
        <v>0.0008321759259259259</v>
      </c>
      <c r="H21" s="57">
        <v>50</v>
      </c>
      <c r="I21" s="63">
        <v>7</v>
      </c>
      <c r="J21" s="71">
        <v>31</v>
      </c>
      <c r="K21" s="49">
        <v>8</v>
      </c>
      <c r="L21" s="68">
        <v>20.9</v>
      </c>
      <c r="M21" s="63">
        <v>250</v>
      </c>
      <c r="N21" s="71">
        <v>18</v>
      </c>
      <c r="O21" s="73">
        <v>650</v>
      </c>
      <c r="P21" s="68">
        <v>23</v>
      </c>
      <c r="Q21" s="63">
        <v>6</v>
      </c>
      <c r="R21" s="71">
        <v>25</v>
      </c>
      <c r="S21" s="123">
        <v>243.9</v>
      </c>
      <c r="T21" s="53" t="s">
        <v>91</v>
      </c>
      <c r="U21" s="134" t="s">
        <v>92</v>
      </c>
    </row>
    <row r="22" spans="1:21" ht="13.5" customHeight="1">
      <c r="A22" s="91" t="s">
        <v>85</v>
      </c>
      <c r="B22" s="52" t="s">
        <v>40</v>
      </c>
      <c r="C22" s="50">
        <v>7</v>
      </c>
      <c r="D22" s="57">
        <v>22</v>
      </c>
      <c r="E22" s="61">
        <v>0.001597222222222222</v>
      </c>
      <c r="F22" s="62">
        <v>52</v>
      </c>
      <c r="G22" s="58">
        <v>0.0009652777777777777</v>
      </c>
      <c r="H22" s="57">
        <v>13</v>
      </c>
      <c r="I22" s="63">
        <v>10</v>
      </c>
      <c r="J22" s="71">
        <v>43</v>
      </c>
      <c r="K22" s="49">
        <v>12</v>
      </c>
      <c r="L22" s="68">
        <v>31.400000000000002</v>
      </c>
      <c r="M22" s="74">
        <v>256</v>
      </c>
      <c r="N22" s="71">
        <v>20</v>
      </c>
      <c r="O22" s="49">
        <v>598</v>
      </c>
      <c r="P22" s="68">
        <v>18</v>
      </c>
      <c r="Q22" s="63">
        <v>6</v>
      </c>
      <c r="R22" s="71">
        <v>25</v>
      </c>
      <c r="S22" s="123">
        <v>224.4</v>
      </c>
      <c r="T22" s="53" t="s">
        <v>85</v>
      </c>
      <c r="U22" s="134" t="s">
        <v>40</v>
      </c>
    </row>
    <row r="23" spans="1:21" ht="13.5" customHeight="1">
      <c r="A23" s="91" t="s">
        <v>81</v>
      </c>
      <c r="B23" s="52" t="s">
        <v>40</v>
      </c>
      <c r="C23" s="50">
        <v>6.6</v>
      </c>
      <c r="D23" s="57">
        <v>26</v>
      </c>
      <c r="E23" s="61">
        <v>0.0016701388888888892</v>
      </c>
      <c r="F23" s="62">
        <v>43</v>
      </c>
      <c r="G23" s="58">
        <v>0.0008275462962962963</v>
      </c>
      <c r="H23" s="57">
        <v>51</v>
      </c>
      <c r="I23" s="63">
        <v>4</v>
      </c>
      <c r="J23" s="71">
        <v>19</v>
      </c>
      <c r="K23" s="49">
        <v>4</v>
      </c>
      <c r="L23" s="68">
        <v>10.100000000000001</v>
      </c>
      <c r="M23" s="74">
        <v>254</v>
      </c>
      <c r="N23" s="71">
        <v>19</v>
      </c>
      <c r="O23" s="49">
        <v>654</v>
      </c>
      <c r="P23" s="68">
        <v>23</v>
      </c>
      <c r="Q23" s="63">
        <v>6</v>
      </c>
      <c r="R23" s="71">
        <v>25</v>
      </c>
      <c r="S23" s="123">
        <v>216.1</v>
      </c>
      <c r="T23" s="53" t="s">
        <v>81</v>
      </c>
      <c r="U23" s="134" t="s">
        <v>40</v>
      </c>
    </row>
    <row r="24" spans="1:21" ht="13.5" customHeight="1">
      <c r="A24" s="91" t="s">
        <v>94</v>
      </c>
      <c r="B24" s="52" t="s">
        <v>35</v>
      </c>
      <c r="C24" s="50">
        <v>7.4</v>
      </c>
      <c r="D24" s="57">
        <v>18</v>
      </c>
      <c r="E24" s="61">
        <v>0.0433240740740741</v>
      </c>
      <c r="F24" s="62">
        <v>45</v>
      </c>
      <c r="G24" s="58">
        <v>0.0008518518518518518</v>
      </c>
      <c r="H24" s="57">
        <v>44</v>
      </c>
      <c r="I24" s="63">
        <v>6</v>
      </c>
      <c r="J24" s="71">
        <v>27</v>
      </c>
      <c r="K24" s="49">
        <v>15</v>
      </c>
      <c r="L24" s="68">
        <v>39.2</v>
      </c>
      <c r="M24" s="63">
        <v>213</v>
      </c>
      <c r="N24" s="71">
        <v>10</v>
      </c>
      <c r="O24" s="73">
        <v>469</v>
      </c>
      <c r="P24" s="68">
        <v>6</v>
      </c>
      <c r="Q24" s="63">
        <v>6</v>
      </c>
      <c r="R24" s="71">
        <v>25</v>
      </c>
      <c r="S24" s="123">
        <v>214.2</v>
      </c>
      <c r="T24" s="53" t="s">
        <v>94</v>
      </c>
      <c r="U24" s="134" t="s">
        <v>35</v>
      </c>
    </row>
    <row r="25" spans="1:21" ht="13.5" customHeight="1">
      <c r="A25" s="91" t="s">
        <v>88</v>
      </c>
      <c r="B25" s="52" t="s">
        <v>28</v>
      </c>
      <c r="C25" s="50">
        <v>6.8</v>
      </c>
      <c r="D25" s="57">
        <v>24</v>
      </c>
      <c r="E25" s="61">
        <v>0.0014745370370370372</v>
      </c>
      <c r="F25" s="62">
        <v>67</v>
      </c>
      <c r="G25" s="58">
        <v>0.0009884259259259258</v>
      </c>
      <c r="H25" s="57">
        <v>6</v>
      </c>
      <c r="I25" s="63">
        <v>7</v>
      </c>
      <c r="J25" s="71">
        <v>31</v>
      </c>
      <c r="K25" s="49">
        <v>5</v>
      </c>
      <c r="L25" s="68">
        <v>12.8</v>
      </c>
      <c r="M25" s="63">
        <v>256</v>
      </c>
      <c r="N25" s="71">
        <v>20</v>
      </c>
      <c r="O25" s="73">
        <v>650</v>
      </c>
      <c r="P25" s="68">
        <v>23</v>
      </c>
      <c r="Q25" s="63">
        <v>6</v>
      </c>
      <c r="R25" s="71">
        <v>25</v>
      </c>
      <c r="S25" s="123">
        <v>208.8</v>
      </c>
      <c r="T25" s="53" t="s">
        <v>88</v>
      </c>
      <c r="U25" s="134" t="s">
        <v>28</v>
      </c>
    </row>
    <row r="26" spans="1:21" ht="13.5" customHeight="1">
      <c r="A26" s="91" t="s">
        <v>82</v>
      </c>
      <c r="B26" s="52" t="s">
        <v>15</v>
      </c>
      <c r="C26" s="50">
        <v>7.3</v>
      </c>
      <c r="D26" s="57">
        <v>19</v>
      </c>
      <c r="E26" s="61">
        <v>0.001619212962962963</v>
      </c>
      <c r="F26" s="62">
        <v>49</v>
      </c>
      <c r="G26" s="58">
        <v>0.0009293981481481483</v>
      </c>
      <c r="H26" s="57">
        <v>23</v>
      </c>
      <c r="I26" s="63">
        <v>8</v>
      </c>
      <c r="J26" s="71">
        <v>35</v>
      </c>
      <c r="K26" s="49">
        <v>6</v>
      </c>
      <c r="L26" s="68">
        <v>15.5</v>
      </c>
      <c r="M26" s="74">
        <v>233</v>
      </c>
      <c r="N26" s="71">
        <v>15</v>
      </c>
      <c r="O26" s="49">
        <v>612</v>
      </c>
      <c r="P26" s="68">
        <v>20</v>
      </c>
      <c r="Q26" s="63">
        <v>6</v>
      </c>
      <c r="R26" s="71">
        <v>25</v>
      </c>
      <c r="S26" s="123">
        <v>201.5</v>
      </c>
      <c r="T26" s="53" t="s">
        <v>82</v>
      </c>
      <c r="U26" s="134" t="s">
        <v>15</v>
      </c>
    </row>
    <row r="27" spans="1:21" ht="13.5" customHeight="1">
      <c r="A27" s="91" t="s">
        <v>83</v>
      </c>
      <c r="B27" s="52" t="s">
        <v>17</v>
      </c>
      <c r="C27" s="50">
        <v>7.2</v>
      </c>
      <c r="D27" s="57">
        <v>20</v>
      </c>
      <c r="E27" s="61">
        <v>0.001613425925925926</v>
      </c>
      <c r="F27" s="62">
        <v>50</v>
      </c>
      <c r="G27" s="58">
        <v>0.0009236111111111112</v>
      </c>
      <c r="H27" s="57">
        <v>24</v>
      </c>
      <c r="I27" s="63">
        <v>9</v>
      </c>
      <c r="J27" s="71">
        <v>39</v>
      </c>
      <c r="K27" s="49">
        <v>11</v>
      </c>
      <c r="L27" s="68">
        <v>28.8</v>
      </c>
      <c r="M27" s="74">
        <v>219</v>
      </c>
      <c r="N27" s="71">
        <v>12</v>
      </c>
      <c r="O27" s="49">
        <v>558</v>
      </c>
      <c r="P27" s="68">
        <v>15</v>
      </c>
      <c r="Q27" s="63">
        <v>4</v>
      </c>
      <c r="R27" s="71">
        <v>9</v>
      </c>
      <c r="S27" s="123">
        <v>197.8</v>
      </c>
      <c r="T27" s="53" t="s">
        <v>83</v>
      </c>
      <c r="U27" s="134" t="s">
        <v>17</v>
      </c>
    </row>
    <row r="28" spans="1:21" ht="13.5" customHeight="1">
      <c r="A28" s="91" t="s">
        <v>95</v>
      </c>
      <c r="B28" s="52" t="s">
        <v>48</v>
      </c>
      <c r="C28" s="50">
        <v>6.8</v>
      </c>
      <c r="D28" s="57">
        <v>24</v>
      </c>
      <c r="E28" s="61">
        <v>0.0016527777777777775</v>
      </c>
      <c r="F28" s="62">
        <v>45</v>
      </c>
      <c r="G28" s="58">
        <v>0.0011307870370370371</v>
      </c>
      <c r="H28" s="57">
        <v>0</v>
      </c>
      <c r="I28" s="63">
        <v>7</v>
      </c>
      <c r="J28" s="71">
        <v>31</v>
      </c>
      <c r="K28" s="49">
        <v>14</v>
      </c>
      <c r="L28" s="68">
        <v>36.6</v>
      </c>
      <c r="M28" s="63">
        <v>237</v>
      </c>
      <c r="N28" s="71">
        <v>16</v>
      </c>
      <c r="O28" s="73">
        <v>586</v>
      </c>
      <c r="P28" s="68">
        <v>17</v>
      </c>
      <c r="Q28" s="63">
        <v>6</v>
      </c>
      <c r="R28" s="71">
        <v>25</v>
      </c>
      <c r="S28" s="123">
        <v>194.6</v>
      </c>
      <c r="T28" s="53" t="s">
        <v>95</v>
      </c>
      <c r="U28" s="134" t="s">
        <v>48</v>
      </c>
    </row>
    <row r="29" spans="1:21" ht="13.5" customHeight="1">
      <c r="A29" s="91" t="s">
        <v>80</v>
      </c>
      <c r="B29" s="52" t="s">
        <v>59</v>
      </c>
      <c r="C29" s="50">
        <v>7</v>
      </c>
      <c r="D29" s="57">
        <v>22</v>
      </c>
      <c r="E29" s="61">
        <v>0.001744212962962963</v>
      </c>
      <c r="F29" s="62">
        <v>34</v>
      </c>
      <c r="G29" s="58">
        <v>0.00096875</v>
      </c>
      <c r="H29" s="57">
        <v>12</v>
      </c>
      <c r="I29" s="63">
        <v>9</v>
      </c>
      <c r="J29" s="71">
        <v>39</v>
      </c>
      <c r="K29" s="49">
        <v>12</v>
      </c>
      <c r="L29" s="68">
        <v>31.400000000000002</v>
      </c>
      <c r="M29" s="74">
        <v>248</v>
      </c>
      <c r="N29" s="71">
        <v>18</v>
      </c>
      <c r="O29" s="49">
        <v>598</v>
      </c>
      <c r="P29" s="68">
        <v>18</v>
      </c>
      <c r="Q29" s="63">
        <v>5</v>
      </c>
      <c r="R29" s="71">
        <v>17</v>
      </c>
      <c r="S29" s="123">
        <v>191.4</v>
      </c>
      <c r="T29" s="53" t="s">
        <v>80</v>
      </c>
      <c r="U29" s="134" t="s">
        <v>59</v>
      </c>
    </row>
    <row r="30" spans="1:21" ht="13.5" customHeight="1">
      <c r="A30" s="91" t="s">
        <v>84</v>
      </c>
      <c r="B30" s="52" t="s">
        <v>15</v>
      </c>
      <c r="C30" s="50">
        <v>7.2</v>
      </c>
      <c r="D30" s="57">
        <v>20</v>
      </c>
      <c r="E30" s="63"/>
      <c r="F30" s="62">
        <v>0</v>
      </c>
      <c r="G30" s="58">
        <v>0.0008043981481481482</v>
      </c>
      <c r="H30" s="57">
        <v>57</v>
      </c>
      <c r="I30" s="63">
        <v>5</v>
      </c>
      <c r="J30" s="71">
        <v>23</v>
      </c>
      <c r="K30" s="49">
        <v>15</v>
      </c>
      <c r="L30" s="68">
        <v>39.2</v>
      </c>
      <c r="M30" s="74">
        <v>226</v>
      </c>
      <c r="N30" s="71">
        <v>13</v>
      </c>
      <c r="O30" s="49">
        <v>634</v>
      </c>
      <c r="P30" s="68">
        <v>22</v>
      </c>
      <c r="Q30" s="63">
        <v>5</v>
      </c>
      <c r="R30" s="71">
        <v>17</v>
      </c>
      <c r="S30" s="123">
        <v>191.2</v>
      </c>
      <c r="T30" s="53" t="s">
        <v>84</v>
      </c>
      <c r="U30" s="134" t="s">
        <v>15</v>
      </c>
    </row>
    <row r="31" spans="1:21" ht="13.5" customHeight="1">
      <c r="A31" s="91" t="s">
        <v>87</v>
      </c>
      <c r="B31" s="52" t="s">
        <v>37</v>
      </c>
      <c r="C31" s="50">
        <v>7</v>
      </c>
      <c r="D31" s="57">
        <v>22</v>
      </c>
      <c r="E31" s="61">
        <v>0.001574074074074074</v>
      </c>
      <c r="F31" s="62">
        <v>55</v>
      </c>
      <c r="G31" s="49"/>
      <c r="H31" s="57">
        <v>0</v>
      </c>
      <c r="I31" s="63">
        <v>5</v>
      </c>
      <c r="J31" s="71">
        <v>23</v>
      </c>
      <c r="K31" s="49">
        <v>10</v>
      </c>
      <c r="L31" s="68">
        <v>26.2</v>
      </c>
      <c r="M31" s="63">
        <v>210</v>
      </c>
      <c r="N31" s="71">
        <v>10</v>
      </c>
      <c r="O31" s="73">
        <v>585</v>
      </c>
      <c r="P31" s="68">
        <v>17</v>
      </c>
      <c r="Q31" s="63">
        <v>6</v>
      </c>
      <c r="R31" s="71">
        <v>25</v>
      </c>
      <c r="S31" s="123">
        <v>178.2</v>
      </c>
      <c r="T31" s="53" t="s">
        <v>87</v>
      </c>
      <c r="U31" s="134" t="s">
        <v>37</v>
      </c>
    </row>
    <row r="32" spans="1:21" ht="13.5" customHeight="1" thickBot="1">
      <c r="A32" s="92" t="s">
        <v>89</v>
      </c>
      <c r="B32" s="56" t="s">
        <v>37</v>
      </c>
      <c r="C32" s="93">
        <v>6.8</v>
      </c>
      <c r="D32" s="94">
        <v>24</v>
      </c>
      <c r="E32" s="95">
        <v>0.0016643518518518518</v>
      </c>
      <c r="F32" s="67">
        <v>44</v>
      </c>
      <c r="G32" s="96"/>
      <c r="H32" s="94">
        <v>0</v>
      </c>
      <c r="I32" s="66">
        <v>6</v>
      </c>
      <c r="J32" s="72">
        <v>27</v>
      </c>
      <c r="K32" s="96">
        <v>7</v>
      </c>
      <c r="L32" s="97">
        <v>18.2</v>
      </c>
      <c r="M32" s="66">
        <v>257</v>
      </c>
      <c r="N32" s="72">
        <v>20</v>
      </c>
      <c r="O32" s="98">
        <v>710</v>
      </c>
      <c r="P32" s="97">
        <v>29</v>
      </c>
      <c r="Q32" s="66">
        <v>4</v>
      </c>
      <c r="R32" s="72">
        <v>9</v>
      </c>
      <c r="S32" s="124">
        <v>171.2</v>
      </c>
      <c r="T32" s="143" t="s">
        <v>89</v>
      </c>
      <c r="U32" s="135" t="s">
        <v>37</v>
      </c>
    </row>
    <row r="33" spans="1:21" ht="13.5" customHeight="1">
      <c r="A33" s="75"/>
      <c r="B33" s="76"/>
      <c r="C33" s="77"/>
      <c r="D33" s="78"/>
      <c r="E33" s="79"/>
      <c r="F33" s="80"/>
      <c r="G33" s="81"/>
      <c r="H33" s="78"/>
      <c r="I33" s="82"/>
      <c r="J33" s="83"/>
      <c r="K33" s="81"/>
      <c r="L33" s="84"/>
      <c r="M33" s="82"/>
      <c r="N33" s="83"/>
      <c r="O33" s="85"/>
      <c r="P33" s="84"/>
      <c r="Q33" s="82"/>
      <c r="R33" s="83"/>
      <c r="S33" s="125"/>
      <c r="T33" s="105"/>
      <c r="U33" s="81"/>
    </row>
    <row r="34" spans="1:21" ht="13.5" customHeight="1">
      <c r="A34" s="48"/>
      <c r="B34" s="53"/>
      <c r="C34" s="49"/>
      <c r="D34" s="57"/>
      <c r="E34" s="63"/>
      <c r="F34" s="62"/>
      <c r="G34" s="49"/>
      <c r="H34" s="57"/>
      <c r="I34" s="63"/>
      <c r="J34" s="62"/>
      <c r="K34" s="49"/>
      <c r="L34" s="57"/>
      <c r="M34" s="63"/>
      <c r="N34" s="62"/>
      <c r="O34" s="49"/>
      <c r="P34" s="57"/>
      <c r="Q34" s="63"/>
      <c r="R34" s="62"/>
      <c r="S34" s="126"/>
      <c r="T34" s="53"/>
      <c r="U34" s="136"/>
    </row>
    <row r="35" spans="1:21" ht="13.5" customHeight="1" thickBot="1">
      <c r="A35" s="104" t="s">
        <v>140</v>
      </c>
      <c r="B35" s="99"/>
      <c r="C35" s="100"/>
      <c r="D35" s="101"/>
      <c r="E35" s="102"/>
      <c r="F35" s="103"/>
      <c r="G35" s="100"/>
      <c r="H35" s="101"/>
      <c r="I35" s="102"/>
      <c r="J35" s="103"/>
      <c r="K35" s="100"/>
      <c r="L35" s="101"/>
      <c r="M35" s="102"/>
      <c r="N35" s="103"/>
      <c r="O35" s="100"/>
      <c r="P35" s="101"/>
      <c r="Q35" s="102"/>
      <c r="R35" s="103"/>
      <c r="S35" s="127"/>
      <c r="T35" s="99">
        <v>2008</v>
      </c>
      <c r="U35" s="137"/>
    </row>
    <row r="36" spans="1:21" ht="13.5" customHeight="1">
      <c r="A36" s="86" t="s">
        <v>3</v>
      </c>
      <c r="B36" s="51" t="s">
        <v>142</v>
      </c>
      <c r="C36" s="87" t="s">
        <v>4</v>
      </c>
      <c r="D36" s="88" t="s">
        <v>5</v>
      </c>
      <c r="E36" s="59" t="s">
        <v>6</v>
      </c>
      <c r="F36" s="60" t="s">
        <v>5</v>
      </c>
      <c r="G36" s="87" t="s">
        <v>7</v>
      </c>
      <c r="H36" s="88" t="s">
        <v>5</v>
      </c>
      <c r="I36" s="69" t="s">
        <v>8</v>
      </c>
      <c r="J36" s="70" t="s">
        <v>5</v>
      </c>
      <c r="K36" s="89" t="s">
        <v>9</v>
      </c>
      <c r="L36" s="90" t="s">
        <v>5</v>
      </c>
      <c r="M36" s="69" t="s">
        <v>10</v>
      </c>
      <c r="N36" s="70" t="s">
        <v>5</v>
      </c>
      <c r="O36" s="89" t="s">
        <v>11</v>
      </c>
      <c r="P36" s="90" t="s">
        <v>5</v>
      </c>
      <c r="Q36" s="69" t="s">
        <v>12</v>
      </c>
      <c r="R36" s="70" t="s">
        <v>5</v>
      </c>
      <c r="S36" s="122" t="s">
        <v>13</v>
      </c>
      <c r="T36" s="142" t="s">
        <v>3</v>
      </c>
      <c r="U36" s="133" t="s">
        <v>142</v>
      </c>
    </row>
    <row r="37" spans="1:21" ht="13.5" customHeight="1">
      <c r="A37" s="91" t="s">
        <v>107</v>
      </c>
      <c r="B37" s="52" t="s">
        <v>108</v>
      </c>
      <c r="C37" s="50">
        <v>6.8</v>
      </c>
      <c r="D37" s="57">
        <v>26</v>
      </c>
      <c r="E37" s="61">
        <v>0.0016585648148148148</v>
      </c>
      <c r="F37" s="62">
        <v>53</v>
      </c>
      <c r="G37" s="58">
        <v>0.0008368055555555556</v>
      </c>
      <c r="H37" s="57">
        <v>59</v>
      </c>
      <c r="I37" s="63">
        <v>17</v>
      </c>
      <c r="J37" s="71">
        <v>44</v>
      </c>
      <c r="K37" s="49">
        <v>33</v>
      </c>
      <c r="L37" s="68">
        <v>58.99999999999997</v>
      </c>
      <c r="M37" s="63">
        <v>258</v>
      </c>
      <c r="N37" s="71">
        <v>23</v>
      </c>
      <c r="O37" s="73">
        <v>584</v>
      </c>
      <c r="P37" s="68">
        <v>20</v>
      </c>
      <c r="Q37" s="63">
        <v>5</v>
      </c>
      <c r="R37" s="71">
        <v>17</v>
      </c>
      <c r="S37" s="123">
        <v>301</v>
      </c>
      <c r="T37" s="53" t="s">
        <v>107</v>
      </c>
      <c r="U37" s="134" t="s">
        <v>108</v>
      </c>
    </row>
    <row r="38" spans="1:21" ht="13.5" customHeight="1">
      <c r="A38" s="91" t="s">
        <v>101</v>
      </c>
      <c r="B38" s="52" t="s">
        <v>15</v>
      </c>
      <c r="C38" s="50">
        <v>7</v>
      </c>
      <c r="D38" s="57">
        <v>24</v>
      </c>
      <c r="E38" s="61">
        <v>0.001681712962962963</v>
      </c>
      <c r="F38" s="62">
        <v>50</v>
      </c>
      <c r="G38" s="58">
        <v>0.000824074074074074</v>
      </c>
      <c r="H38" s="57">
        <v>63</v>
      </c>
      <c r="I38" s="63">
        <v>19</v>
      </c>
      <c r="J38" s="71">
        <v>48</v>
      </c>
      <c r="K38" s="49">
        <v>29</v>
      </c>
      <c r="L38" s="68">
        <v>51.39999999999998</v>
      </c>
      <c r="M38" s="74">
        <v>237</v>
      </c>
      <c r="N38" s="71">
        <v>19</v>
      </c>
      <c r="O38" s="49">
        <v>600</v>
      </c>
      <c r="P38" s="68">
        <v>22</v>
      </c>
      <c r="Q38" s="63">
        <v>5</v>
      </c>
      <c r="R38" s="71">
        <v>17</v>
      </c>
      <c r="S38" s="123">
        <v>294.4</v>
      </c>
      <c r="T38" s="53" t="s">
        <v>101</v>
      </c>
      <c r="U38" s="134" t="s">
        <v>15</v>
      </c>
    </row>
    <row r="39" spans="1:21" ht="13.5" customHeight="1">
      <c r="A39" s="91" t="s">
        <v>96</v>
      </c>
      <c r="B39" s="52" t="s">
        <v>40</v>
      </c>
      <c r="C39" s="50">
        <v>6.8</v>
      </c>
      <c r="D39" s="57">
        <v>26</v>
      </c>
      <c r="E39" s="61">
        <v>0.0015034722222222222</v>
      </c>
      <c r="F39" s="62">
        <v>72</v>
      </c>
      <c r="G39" s="58">
        <v>0.0008819444444444444</v>
      </c>
      <c r="H39" s="57">
        <v>47</v>
      </c>
      <c r="I39" s="63">
        <v>21</v>
      </c>
      <c r="J39" s="71">
        <v>52</v>
      </c>
      <c r="K39" s="49">
        <v>19</v>
      </c>
      <c r="L39" s="68">
        <v>32.39999999999999</v>
      </c>
      <c r="M39" s="74">
        <v>235</v>
      </c>
      <c r="N39" s="71">
        <v>18</v>
      </c>
      <c r="O39" s="49">
        <v>562</v>
      </c>
      <c r="P39" s="68">
        <v>18</v>
      </c>
      <c r="Q39" s="63">
        <v>6</v>
      </c>
      <c r="R39" s="71">
        <v>25</v>
      </c>
      <c r="S39" s="123">
        <v>290.4</v>
      </c>
      <c r="T39" s="53" t="s">
        <v>96</v>
      </c>
      <c r="U39" s="134" t="s">
        <v>40</v>
      </c>
    </row>
    <row r="40" spans="1:21" ht="13.5" customHeight="1">
      <c r="A40" s="91" t="s">
        <v>111</v>
      </c>
      <c r="B40" s="52" t="s">
        <v>112</v>
      </c>
      <c r="C40" s="50">
        <v>6.8</v>
      </c>
      <c r="D40" s="57">
        <v>26</v>
      </c>
      <c r="E40" s="61">
        <v>0.0017407407407407408</v>
      </c>
      <c r="F40" s="62">
        <v>42</v>
      </c>
      <c r="G40" s="58">
        <v>0.0007546296296296297</v>
      </c>
      <c r="H40" s="57">
        <v>82</v>
      </c>
      <c r="I40" s="63">
        <v>17</v>
      </c>
      <c r="J40" s="71">
        <v>44</v>
      </c>
      <c r="K40" s="49">
        <v>10</v>
      </c>
      <c r="L40" s="68">
        <v>15.3</v>
      </c>
      <c r="M40" s="63">
        <v>265</v>
      </c>
      <c r="N40" s="71">
        <v>25</v>
      </c>
      <c r="O40" s="73">
        <v>660</v>
      </c>
      <c r="P40" s="68">
        <v>27</v>
      </c>
      <c r="Q40" s="63">
        <v>6</v>
      </c>
      <c r="R40" s="71">
        <v>25</v>
      </c>
      <c r="S40" s="123">
        <v>286.3</v>
      </c>
      <c r="T40" s="53" t="s">
        <v>111</v>
      </c>
      <c r="U40" s="134" t="s">
        <v>112</v>
      </c>
    </row>
    <row r="41" spans="1:21" ht="13.5" customHeight="1">
      <c r="A41" s="91" t="s">
        <v>104</v>
      </c>
      <c r="B41" s="52" t="s">
        <v>105</v>
      </c>
      <c r="C41" s="50">
        <v>6.8</v>
      </c>
      <c r="D41" s="57">
        <v>26</v>
      </c>
      <c r="E41" s="61">
        <v>0.0015648148148148149</v>
      </c>
      <c r="F41" s="62">
        <v>64</v>
      </c>
      <c r="G41" s="58">
        <v>0.0008622685185185186</v>
      </c>
      <c r="H41" s="57">
        <v>52</v>
      </c>
      <c r="I41" s="63">
        <v>14</v>
      </c>
      <c r="J41" s="71">
        <v>38</v>
      </c>
      <c r="K41" s="49">
        <v>16</v>
      </c>
      <c r="L41" s="68">
        <v>26.699999999999992</v>
      </c>
      <c r="M41" s="74">
        <v>252</v>
      </c>
      <c r="N41" s="71">
        <v>22</v>
      </c>
      <c r="O41" s="49">
        <v>592</v>
      </c>
      <c r="P41" s="68">
        <v>21</v>
      </c>
      <c r="Q41" s="63">
        <v>6</v>
      </c>
      <c r="R41" s="71">
        <v>25</v>
      </c>
      <c r="S41" s="123">
        <v>274.7</v>
      </c>
      <c r="T41" s="53" t="s">
        <v>104</v>
      </c>
      <c r="U41" s="134" t="s">
        <v>105</v>
      </c>
    </row>
    <row r="42" spans="1:21" ht="13.5" customHeight="1">
      <c r="A42" s="91" t="s">
        <v>97</v>
      </c>
      <c r="B42" s="52" t="s">
        <v>98</v>
      </c>
      <c r="C42" s="50">
        <v>6.6</v>
      </c>
      <c r="D42" s="57">
        <v>28</v>
      </c>
      <c r="E42" s="61">
        <v>0.001707175925925926</v>
      </c>
      <c r="F42" s="62">
        <v>47</v>
      </c>
      <c r="G42" s="49"/>
      <c r="H42" s="57">
        <v>0</v>
      </c>
      <c r="I42" s="63">
        <v>28</v>
      </c>
      <c r="J42" s="71">
        <v>66</v>
      </c>
      <c r="K42" s="49">
        <v>31</v>
      </c>
      <c r="L42" s="68">
        <v>55.199999999999974</v>
      </c>
      <c r="M42" s="74">
        <v>243</v>
      </c>
      <c r="N42" s="71">
        <v>20</v>
      </c>
      <c r="O42" s="49">
        <v>658</v>
      </c>
      <c r="P42" s="68">
        <v>27</v>
      </c>
      <c r="Q42" s="63">
        <v>6</v>
      </c>
      <c r="R42" s="71">
        <v>25</v>
      </c>
      <c r="S42" s="123">
        <v>268.2</v>
      </c>
      <c r="T42" s="53" t="s">
        <v>97</v>
      </c>
      <c r="U42" s="134" t="s">
        <v>98</v>
      </c>
    </row>
    <row r="43" spans="1:21" ht="13.5" customHeight="1">
      <c r="A43" s="91" t="s">
        <v>115</v>
      </c>
      <c r="B43" s="52" t="s">
        <v>35</v>
      </c>
      <c r="C43" s="50">
        <v>7.2</v>
      </c>
      <c r="D43" s="57">
        <v>22</v>
      </c>
      <c r="E43" s="61">
        <v>0.0016944444444444444</v>
      </c>
      <c r="F43" s="62">
        <v>48</v>
      </c>
      <c r="G43" s="58">
        <v>0.0009479166666666667</v>
      </c>
      <c r="H43" s="57">
        <v>28</v>
      </c>
      <c r="I43" s="63">
        <v>18</v>
      </c>
      <c r="J43" s="71">
        <v>46</v>
      </c>
      <c r="K43" s="49">
        <v>31</v>
      </c>
      <c r="L43" s="68">
        <v>55.199999999999974</v>
      </c>
      <c r="M43" s="63">
        <v>234</v>
      </c>
      <c r="N43" s="71">
        <v>18</v>
      </c>
      <c r="O43" s="73">
        <v>617</v>
      </c>
      <c r="P43" s="68">
        <v>23</v>
      </c>
      <c r="Q43" s="63">
        <v>6</v>
      </c>
      <c r="R43" s="71">
        <v>25</v>
      </c>
      <c r="S43" s="123">
        <v>265.2</v>
      </c>
      <c r="T43" s="53" t="s">
        <v>115</v>
      </c>
      <c r="U43" s="134" t="s">
        <v>35</v>
      </c>
    </row>
    <row r="44" spans="1:21" ht="13.5" customHeight="1">
      <c r="A44" s="91" t="s">
        <v>102</v>
      </c>
      <c r="B44" s="52" t="s">
        <v>103</v>
      </c>
      <c r="C44" s="50">
        <v>7.1</v>
      </c>
      <c r="D44" s="57">
        <v>23</v>
      </c>
      <c r="E44" s="61">
        <v>0.001767361111111111</v>
      </c>
      <c r="F44" s="62">
        <v>39</v>
      </c>
      <c r="G44" s="58">
        <v>0.0009340277777777777</v>
      </c>
      <c r="H44" s="57">
        <v>32</v>
      </c>
      <c r="I44" s="63">
        <v>19</v>
      </c>
      <c r="J44" s="71">
        <v>48</v>
      </c>
      <c r="K44" s="49">
        <v>17</v>
      </c>
      <c r="L44" s="68">
        <v>28.59999999999999</v>
      </c>
      <c r="M44" s="74">
        <v>256</v>
      </c>
      <c r="N44" s="71">
        <v>23</v>
      </c>
      <c r="O44" s="49">
        <v>637</v>
      </c>
      <c r="P44" s="68">
        <v>25</v>
      </c>
      <c r="Q44" s="63">
        <v>6</v>
      </c>
      <c r="R44" s="71">
        <v>25</v>
      </c>
      <c r="S44" s="123">
        <v>243.6</v>
      </c>
      <c r="T44" s="53" t="s">
        <v>102</v>
      </c>
      <c r="U44" s="134" t="s">
        <v>103</v>
      </c>
    </row>
    <row r="45" spans="1:21" ht="13.5" customHeight="1">
      <c r="A45" s="91" t="s">
        <v>99</v>
      </c>
      <c r="B45" s="52" t="s">
        <v>100</v>
      </c>
      <c r="C45" s="50">
        <v>7.1</v>
      </c>
      <c r="D45" s="57">
        <v>23</v>
      </c>
      <c r="E45" s="61">
        <v>0.001579861111111111</v>
      </c>
      <c r="F45" s="62">
        <v>62</v>
      </c>
      <c r="G45" s="58">
        <v>0.000994212962962963</v>
      </c>
      <c r="H45" s="57">
        <v>16</v>
      </c>
      <c r="I45" s="63">
        <v>15</v>
      </c>
      <c r="J45" s="71">
        <v>40</v>
      </c>
      <c r="K45" s="49">
        <v>20</v>
      </c>
      <c r="L45" s="68">
        <v>34.29999999999999</v>
      </c>
      <c r="M45" s="74">
        <v>228</v>
      </c>
      <c r="N45" s="71">
        <v>17</v>
      </c>
      <c r="O45" s="49">
        <v>532</v>
      </c>
      <c r="P45" s="68">
        <v>15</v>
      </c>
      <c r="Q45" s="63">
        <v>4.5</v>
      </c>
      <c r="R45" s="71">
        <v>13</v>
      </c>
      <c r="S45" s="123">
        <v>220.29999999999998</v>
      </c>
      <c r="T45" s="53" t="s">
        <v>99</v>
      </c>
      <c r="U45" s="134" t="s">
        <v>100</v>
      </c>
    </row>
    <row r="46" spans="1:21" ht="13.5" customHeight="1">
      <c r="A46" s="91" t="s">
        <v>109</v>
      </c>
      <c r="B46" s="52" t="s">
        <v>110</v>
      </c>
      <c r="C46" s="50">
        <v>7.2</v>
      </c>
      <c r="D46" s="57">
        <v>22</v>
      </c>
      <c r="E46" s="61">
        <v>0.00158912037037037</v>
      </c>
      <c r="F46" s="62">
        <v>61</v>
      </c>
      <c r="G46" s="58">
        <v>0.0009733796296296296</v>
      </c>
      <c r="H46" s="57">
        <v>21</v>
      </c>
      <c r="I46" s="63">
        <v>10</v>
      </c>
      <c r="J46" s="71">
        <v>29</v>
      </c>
      <c r="K46" s="49">
        <v>19</v>
      </c>
      <c r="L46" s="68">
        <v>32.39999999999999</v>
      </c>
      <c r="M46" s="63">
        <v>225</v>
      </c>
      <c r="N46" s="71">
        <v>16</v>
      </c>
      <c r="O46" s="73">
        <v>591</v>
      </c>
      <c r="P46" s="68">
        <v>21</v>
      </c>
      <c r="Q46" s="63">
        <v>4</v>
      </c>
      <c r="R46" s="71">
        <v>9</v>
      </c>
      <c r="S46" s="123">
        <v>211.39999999999998</v>
      </c>
      <c r="T46" s="53" t="s">
        <v>109</v>
      </c>
      <c r="U46" s="134" t="s">
        <v>110</v>
      </c>
    </row>
    <row r="47" spans="1:21" ht="13.5" customHeight="1">
      <c r="A47" s="91" t="s">
        <v>106</v>
      </c>
      <c r="B47" s="52" t="s">
        <v>79</v>
      </c>
      <c r="C47" s="50">
        <v>7.4</v>
      </c>
      <c r="D47" s="57">
        <v>20</v>
      </c>
      <c r="E47" s="61">
        <v>0.0017812499999999998</v>
      </c>
      <c r="F47" s="62">
        <v>37</v>
      </c>
      <c r="G47" s="58">
        <v>0.0008680555555555555</v>
      </c>
      <c r="H47" s="57">
        <v>51</v>
      </c>
      <c r="I47" s="63">
        <v>13</v>
      </c>
      <c r="J47" s="71">
        <v>36</v>
      </c>
      <c r="K47" s="49">
        <v>18</v>
      </c>
      <c r="L47" s="68">
        <v>30.49999999999999</v>
      </c>
      <c r="M47" s="63">
        <v>228</v>
      </c>
      <c r="N47" s="71">
        <v>17</v>
      </c>
      <c r="O47" s="73">
        <v>511</v>
      </c>
      <c r="P47" s="68">
        <v>13</v>
      </c>
      <c r="Q47" s="63">
        <v>3</v>
      </c>
      <c r="R47" s="71">
        <v>1</v>
      </c>
      <c r="S47" s="123">
        <v>205.5</v>
      </c>
      <c r="T47" s="53" t="s">
        <v>106</v>
      </c>
      <c r="U47" s="134" t="s">
        <v>79</v>
      </c>
    </row>
    <row r="48" spans="1:21" ht="13.5" customHeight="1">
      <c r="A48" s="91" t="s">
        <v>114</v>
      </c>
      <c r="B48" s="52" t="s">
        <v>92</v>
      </c>
      <c r="C48" s="50">
        <v>7</v>
      </c>
      <c r="D48" s="57">
        <v>24</v>
      </c>
      <c r="E48" s="61">
        <v>0.0016886574074074076</v>
      </c>
      <c r="F48" s="62">
        <v>49</v>
      </c>
      <c r="G48" s="49"/>
      <c r="H48" s="57">
        <v>0</v>
      </c>
      <c r="I48" s="63">
        <v>20</v>
      </c>
      <c r="J48" s="71">
        <v>50</v>
      </c>
      <c r="K48" s="49">
        <v>18</v>
      </c>
      <c r="L48" s="68">
        <v>30.49999999999999</v>
      </c>
      <c r="M48" s="63">
        <v>230</v>
      </c>
      <c r="N48" s="71">
        <v>17</v>
      </c>
      <c r="O48" s="73">
        <v>545</v>
      </c>
      <c r="P48" s="68">
        <v>17</v>
      </c>
      <c r="Q48" s="63">
        <v>5</v>
      </c>
      <c r="R48" s="71">
        <v>17</v>
      </c>
      <c r="S48" s="123">
        <v>204.5</v>
      </c>
      <c r="T48" s="53" t="s">
        <v>114</v>
      </c>
      <c r="U48" s="134" t="s">
        <v>92</v>
      </c>
    </row>
    <row r="49" spans="1:21" ht="13.5" customHeight="1" thickBot="1">
      <c r="A49" s="92" t="s">
        <v>113</v>
      </c>
      <c r="B49" s="56" t="s">
        <v>30</v>
      </c>
      <c r="C49" s="93">
        <v>7.5</v>
      </c>
      <c r="D49" s="94">
        <v>19</v>
      </c>
      <c r="E49" s="95">
        <v>0.0016932870370370372</v>
      </c>
      <c r="F49" s="67">
        <v>48</v>
      </c>
      <c r="G49" s="107">
        <v>0.0010324074074074074</v>
      </c>
      <c r="H49" s="94">
        <v>5</v>
      </c>
      <c r="I49" s="66">
        <v>10</v>
      </c>
      <c r="J49" s="72">
        <v>29</v>
      </c>
      <c r="K49" s="96">
        <v>11</v>
      </c>
      <c r="L49" s="97">
        <v>17.2</v>
      </c>
      <c r="M49" s="66">
        <v>230</v>
      </c>
      <c r="N49" s="72">
        <v>17</v>
      </c>
      <c r="O49" s="98">
        <v>610</v>
      </c>
      <c r="P49" s="97">
        <v>23</v>
      </c>
      <c r="Q49" s="66">
        <v>5</v>
      </c>
      <c r="R49" s="72">
        <v>17</v>
      </c>
      <c r="S49" s="124">
        <v>175.2</v>
      </c>
      <c r="T49" s="143" t="s">
        <v>113</v>
      </c>
      <c r="U49" s="135" t="s">
        <v>30</v>
      </c>
    </row>
    <row r="50" spans="1:21" ht="13.5" customHeight="1">
      <c r="A50" s="75"/>
      <c r="B50" s="105"/>
      <c r="C50" s="81"/>
      <c r="D50" s="78"/>
      <c r="E50" s="82"/>
      <c r="F50" s="80"/>
      <c r="G50" s="81"/>
      <c r="H50" s="78"/>
      <c r="I50" s="82"/>
      <c r="J50" s="80"/>
      <c r="K50" s="81"/>
      <c r="L50" s="78"/>
      <c r="M50" s="82"/>
      <c r="N50" s="80"/>
      <c r="O50" s="81"/>
      <c r="P50" s="78"/>
      <c r="Q50" s="82"/>
      <c r="R50" s="80"/>
      <c r="S50" s="132"/>
      <c r="T50" s="105"/>
      <c r="U50" s="141"/>
    </row>
    <row r="51" spans="1:21" ht="13.5" customHeight="1" thickBot="1">
      <c r="A51" s="104" t="s">
        <v>141</v>
      </c>
      <c r="B51" s="99"/>
      <c r="C51" s="100"/>
      <c r="D51" s="101"/>
      <c r="E51" s="102"/>
      <c r="F51" s="103"/>
      <c r="G51" s="100"/>
      <c r="H51" s="101"/>
      <c r="I51" s="102"/>
      <c r="J51" s="103"/>
      <c r="K51" s="100"/>
      <c r="L51" s="101"/>
      <c r="M51" s="102"/>
      <c r="N51" s="103"/>
      <c r="O51" s="100"/>
      <c r="P51" s="101"/>
      <c r="Q51" s="102"/>
      <c r="R51" s="103"/>
      <c r="S51" s="127"/>
      <c r="T51" s="99">
        <v>2009</v>
      </c>
      <c r="U51" s="137"/>
    </row>
    <row r="52" spans="1:21" ht="13.5" customHeight="1">
      <c r="A52" s="86" t="s">
        <v>3</v>
      </c>
      <c r="B52" s="51" t="s">
        <v>142</v>
      </c>
      <c r="C52" s="87" t="s">
        <v>4</v>
      </c>
      <c r="D52" s="88" t="s">
        <v>5</v>
      </c>
      <c r="E52" s="59" t="s">
        <v>6</v>
      </c>
      <c r="F52" s="60" t="s">
        <v>5</v>
      </c>
      <c r="G52" s="87" t="s">
        <v>7</v>
      </c>
      <c r="H52" s="88" t="s">
        <v>5</v>
      </c>
      <c r="I52" s="69" t="s">
        <v>8</v>
      </c>
      <c r="J52" s="70" t="s">
        <v>5</v>
      </c>
      <c r="K52" s="89" t="s">
        <v>9</v>
      </c>
      <c r="L52" s="90" t="s">
        <v>5</v>
      </c>
      <c r="M52" s="69" t="s">
        <v>10</v>
      </c>
      <c r="N52" s="70" t="s">
        <v>5</v>
      </c>
      <c r="O52" s="89" t="s">
        <v>11</v>
      </c>
      <c r="P52" s="90" t="s">
        <v>5</v>
      </c>
      <c r="Q52" s="69" t="s">
        <v>12</v>
      </c>
      <c r="R52" s="70" t="s">
        <v>5</v>
      </c>
      <c r="S52" s="122" t="s">
        <v>13</v>
      </c>
      <c r="T52" s="142" t="s">
        <v>3</v>
      </c>
      <c r="U52" s="133" t="s">
        <v>142</v>
      </c>
    </row>
    <row r="53" spans="1:21" ht="13.5" customHeight="1">
      <c r="A53" s="91" t="s">
        <v>123</v>
      </c>
      <c r="B53" s="52" t="s">
        <v>17</v>
      </c>
      <c r="C53" s="50">
        <v>7.3</v>
      </c>
      <c r="D53" s="57">
        <v>23</v>
      </c>
      <c r="E53" s="61">
        <v>0.0016053240740740741</v>
      </c>
      <c r="F53" s="62">
        <v>66</v>
      </c>
      <c r="G53" s="58">
        <v>0.0007465277777777778</v>
      </c>
      <c r="H53" s="57">
        <v>95</v>
      </c>
      <c r="I53" s="63">
        <v>16</v>
      </c>
      <c r="J53" s="71">
        <v>46</v>
      </c>
      <c r="K53" s="49">
        <v>18</v>
      </c>
      <c r="L53" s="68">
        <v>36.50000000000001</v>
      </c>
      <c r="M53" s="74">
        <v>238</v>
      </c>
      <c r="N53" s="71">
        <v>22</v>
      </c>
      <c r="O53" s="49">
        <v>696</v>
      </c>
      <c r="P53" s="68">
        <v>33</v>
      </c>
      <c r="Q53" s="63">
        <v>6</v>
      </c>
      <c r="R53" s="71">
        <v>25</v>
      </c>
      <c r="S53" s="123">
        <v>346.5</v>
      </c>
      <c r="T53" s="53" t="s">
        <v>123</v>
      </c>
      <c r="U53" s="134" t="s">
        <v>17</v>
      </c>
    </row>
    <row r="54" spans="1:21" ht="13.5" customHeight="1">
      <c r="A54" s="91" t="s">
        <v>137</v>
      </c>
      <c r="B54" s="52" t="s">
        <v>48</v>
      </c>
      <c r="C54" s="50">
        <v>7.4</v>
      </c>
      <c r="D54" s="57">
        <v>22</v>
      </c>
      <c r="E54" s="61">
        <v>0.0018310185185185185</v>
      </c>
      <c r="F54" s="62">
        <v>38</v>
      </c>
      <c r="G54" s="58">
        <v>0.0008333333333333334</v>
      </c>
      <c r="H54" s="57">
        <v>70</v>
      </c>
      <c r="I54" s="63">
        <v>13</v>
      </c>
      <c r="J54" s="71">
        <v>40</v>
      </c>
      <c r="K54" s="49">
        <v>16</v>
      </c>
      <c r="L54" s="68">
        <v>32.300000000000004</v>
      </c>
      <c r="M54" s="63">
        <v>224</v>
      </c>
      <c r="N54" s="71">
        <v>18</v>
      </c>
      <c r="O54" s="73">
        <v>538</v>
      </c>
      <c r="P54" s="68">
        <v>19</v>
      </c>
      <c r="Q54" s="63">
        <v>6</v>
      </c>
      <c r="R54" s="71">
        <v>25</v>
      </c>
      <c r="S54" s="123">
        <v>264.3</v>
      </c>
      <c r="T54" s="53" t="s">
        <v>137</v>
      </c>
      <c r="U54" s="134" t="s">
        <v>48</v>
      </c>
    </row>
    <row r="55" spans="1:21" ht="13.5" customHeight="1">
      <c r="A55" s="91" t="s">
        <v>116</v>
      </c>
      <c r="B55" s="52" t="s">
        <v>103</v>
      </c>
      <c r="C55" s="50">
        <v>7.4</v>
      </c>
      <c r="D55" s="57">
        <v>22</v>
      </c>
      <c r="E55" s="61">
        <v>0.0016504629629629632</v>
      </c>
      <c r="F55" s="62">
        <v>61</v>
      </c>
      <c r="G55" s="58">
        <v>0.0008287037037037038</v>
      </c>
      <c r="H55" s="57">
        <v>72</v>
      </c>
      <c r="I55" s="63">
        <v>13</v>
      </c>
      <c r="J55" s="71">
        <v>40</v>
      </c>
      <c r="K55" s="49">
        <v>3</v>
      </c>
      <c r="L55" s="68">
        <v>5</v>
      </c>
      <c r="M55" s="74">
        <v>212</v>
      </c>
      <c r="N55" s="71">
        <v>16</v>
      </c>
      <c r="O55" s="49">
        <v>520</v>
      </c>
      <c r="P55" s="68">
        <v>17</v>
      </c>
      <c r="Q55" s="63">
        <v>6</v>
      </c>
      <c r="R55" s="71">
        <v>25</v>
      </c>
      <c r="S55" s="123">
        <v>258</v>
      </c>
      <c r="T55" s="53" t="s">
        <v>116</v>
      </c>
      <c r="U55" s="134" t="s">
        <v>103</v>
      </c>
    </row>
    <row r="56" spans="1:21" ht="13.5" customHeight="1">
      <c r="A56" s="91" t="s">
        <v>127</v>
      </c>
      <c r="B56" s="52" t="s">
        <v>125</v>
      </c>
      <c r="C56" s="50">
        <v>7.1</v>
      </c>
      <c r="D56" s="57">
        <v>25</v>
      </c>
      <c r="E56" s="61">
        <v>0.0016493055555555556</v>
      </c>
      <c r="F56" s="62">
        <v>61</v>
      </c>
      <c r="G56" s="58">
        <v>0.001042824074074074</v>
      </c>
      <c r="H56" s="57">
        <v>12</v>
      </c>
      <c r="I56" s="63">
        <v>20</v>
      </c>
      <c r="J56" s="71">
        <v>54</v>
      </c>
      <c r="K56" s="49">
        <v>16</v>
      </c>
      <c r="L56" s="68">
        <v>32.300000000000004</v>
      </c>
      <c r="M56" s="63">
        <v>240</v>
      </c>
      <c r="N56" s="71">
        <v>22</v>
      </c>
      <c r="O56" s="73">
        <v>603</v>
      </c>
      <c r="P56" s="68">
        <v>25</v>
      </c>
      <c r="Q56" s="63">
        <v>6</v>
      </c>
      <c r="R56" s="71">
        <v>25</v>
      </c>
      <c r="S56" s="123">
        <v>256.3</v>
      </c>
      <c r="T56" s="53" t="s">
        <v>127</v>
      </c>
      <c r="U56" s="134" t="s">
        <v>125</v>
      </c>
    </row>
    <row r="57" spans="1:21" ht="13.5" customHeight="1">
      <c r="A57" s="91" t="s">
        <v>120</v>
      </c>
      <c r="B57" s="52" t="s">
        <v>20</v>
      </c>
      <c r="C57" s="50">
        <v>7.4</v>
      </c>
      <c r="D57" s="57">
        <v>22</v>
      </c>
      <c r="E57" s="61">
        <v>0.001846064814814815</v>
      </c>
      <c r="F57" s="62">
        <v>36</v>
      </c>
      <c r="G57" s="58">
        <v>0.0009490740740740741</v>
      </c>
      <c r="H57" s="57">
        <v>38</v>
      </c>
      <c r="I57" s="63">
        <v>10</v>
      </c>
      <c r="J57" s="71">
        <v>31</v>
      </c>
      <c r="K57" s="49">
        <v>14</v>
      </c>
      <c r="L57" s="68">
        <v>28.100000000000005</v>
      </c>
      <c r="M57" s="74">
        <v>242</v>
      </c>
      <c r="N57" s="71">
        <v>22</v>
      </c>
      <c r="O57" s="49">
        <v>568</v>
      </c>
      <c r="P57" s="68">
        <v>21</v>
      </c>
      <c r="Q57" s="63">
        <v>6</v>
      </c>
      <c r="R57" s="71">
        <v>25</v>
      </c>
      <c r="S57" s="123">
        <v>223.1</v>
      </c>
      <c r="T57" s="53" t="s">
        <v>120</v>
      </c>
      <c r="U57" s="134" t="s">
        <v>20</v>
      </c>
    </row>
    <row r="58" spans="1:21" ht="13.5" customHeight="1">
      <c r="A58" s="106" t="s">
        <v>119</v>
      </c>
      <c r="B58" s="54" t="s">
        <v>55</v>
      </c>
      <c r="C58" s="50">
        <v>6.9</v>
      </c>
      <c r="D58" s="57">
        <v>27</v>
      </c>
      <c r="E58" s="61">
        <v>0.0016932870370370372</v>
      </c>
      <c r="F58" s="62">
        <v>55</v>
      </c>
      <c r="G58" s="58">
        <v>0.0010196759259259258</v>
      </c>
      <c r="H58" s="57">
        <v>19</v>
      </c>
      <c r="I58" s="63">
        <v>9</v>
      </c>
      <c r="J58" s="71">
        <v>28</v>
      </c>
      <c r="K58" s="49">
        <v>3</v>
      </c>
      <c r="L58" s="68">
        <v>5</v>
      </c>
      <c r="M58" s="74">
        <v>254</v>
      </c>
      <c r="N58" s="71">
        <v>25</v>
      </c>
      <c r="O58" s="49">
        <v>603</v>
      </c>
      <c r="P58" s="68">
        <v>25</v>
      </c>
      <c r="Q58" s="63">
        <v>6</v>
      </c>
      <c r="R58" s="71">
        <v>25</v>
      </c>
      <c r="S58" s="123">
        <v>209</v>
      </c>
      <c r="T58" s="144" t="s">
        <v>119</v>
      </c>
      <c r="U58" s="138" t="s">
        <v>55</v>
      </c>
    </row>
    <row r="59" spans="1:21" ht="13.5" customHeight="1">
      <c r="A59" s="91" t="s">
        <v>136</v>
      </c>
      <c r="B59" s="52" t="s">
        <v>50</v>
      </c>
      <c r="C59" s="50">
        <v>7.4</v>
      </c>
      <c r="D59" s="57">
        <v>22</v>
      </c>
      <c r="E59" s="61">
        <v>0.0017604166666666669</v>
      </c>
      <c r="F59" s="62">
        <v>47</v>
      </c>
      <c r="G59" s="49"/>
      <c r="H59" s="57">
        <v>0</v>
      </c>
      <c r="I59" s="63">
        <v>10</v>
      </c>
      <c r="J59" s="71">
        <v>31</v>
      </c>
      <c r="K59" s="49">
        <v>21</v>
      </c>
      <c r="L59" s="68">
        <v>42.80000000000001</v>
      </c>
      <c r="M59" s="63">
        <v>212</v>
      </c>
      <c r="N59" s="71">
        <v>16</v>
      </c>
      <c r="O59" s="73">
        <v>557</v>
      </c>
      <c r="P59" s="68">
        <v>20</v>
      </c>
      <c r="Q59" s="63">
        <v>6</v>
      </c>
      <c r="R59" s="71">
        <v>25</v>
      </c>
      <c r="S59" s="123">
        <v>203.8</v>
      </c>
      <c r="T59" s="53" t="s">
        <v>136</v>
      </c>
      <c r="U59" s="134" t="s">
        <v>50</v>
      </c>
    </row>
    <row r="60" spans="1:21" ht="13.5" customHeight="1">
      <c r="A60" s="91" t="s">
        <v>126</v>
      </c>
      <c r="B60" s="52" t="s">
        <v>92</v>
      </c>
      <c r="C60" s="50">
        <v>7.1</v>
      </c>
      <c r="D60" s="57">
        <v>25</v>
      </c>
      <c r="E60" s="61">
        <v>0.0017557870370370368</v>
      </c>
      <c r="F60" s="62">
        <v>48</v>
      </c>
      <c r="G60" s="49"/>
      <c r="H60" s="57">
        <v>0</v>
      </c>
      <c r="I60" s="63">
        <v>15</v>
      </c>
      <c r="J60" s="71">
        <v>44</v>
      </c>
      <c r="K60" s="49">
        <v>15</v>
      </c>
      <c r="L60" s="68">
        <v>30.200000000000006</v>
      </c>
      <c r="M60" s="63">
        <v>248</v>
      </c>
      <c r="N60" s="71">
        <v>24</v>
      </c>
      <c r="O60" s="73">
        <v>565</v>
      </c>
      <c r="P60" s="68">
        <v>21</v>
      </c>
      <c r="Q60" s="63">
        <v>4</v>
      </c>
      <c r="R60" s="71">
        <v>9</v>
      </c>
      <c r="S60" s="123">
        <v>201.20000000000002</v>
      </c>
      <c r="T60" s="53" t="s">
        <v>126</v>
      </c>
      <c r="U60" s="134" t="s">
        <v>92</v>
      </c>
    </row>
    <row r="61" spans="1:21" ht="13.5" customHeight="1">
      <c r="A61" s="91" t="s">
        <v>124</v>
      </c>
      <c r="B61" s="52" t="s">
        <v>125</v>
      </c>
      <c r="C61" s="50">
        <v>7.2</v>
      </c>
      <c r="D61" s="57">
        <v>24</v>
      </c>
      <c r="E61" s="61">
        <v>0.0018680555555555553</v>
      </c>
      <c r="F61" s="62">
        <v>34</v>
      </c>
      <c r="G61" s="58">
        <v>0.0016122685185185187</v>
      </c>
      <c r="H61" s="57">
        <v>0</v>
      </c>
      <c r="I61" s="63">
        <v>14</v>
      </c>
      <c r="J61" s="71">
        <v>42</v>
      </c>
      <c r="K61" s="49">
        <v>21</v>
      </c>
      <c r="L61" s="68">
        <v>42.80000000000001</v>
      </c>
      <c r="M61" s="63">
        <v>237</v>
      </c>
      <c r="N61" s="71">
        <v>21</v>
      </c>
      <c r="O61" s="73">
        <v>505</v>
      </c>
      <c r="P61" s="68">
        <v>15</v>
      </c>
      <c r="Q61" s="63">
        <v>4</v>
      </c>
      <c r="R61" s="71">
        <v>9</v>
      </c>
      <c r="S61" s="123">
        <v>187.8</v>
      </c>
      <c r="T61" s="53" t="s">
        <v>124</v>
      </c>
      <c r="U61" s="134" t="s">
        <v>125</v>
      </c>
    </row>
    <row r="62" spans="1:21" ht="13.5" customHeight="1">
      <c r="A62" s="91" t="s">
        <v>117</v>
      </c>
      <c r="B62" s="52" t="s">
        <v>118</v>
      </c>
      <c r="C62" s="50">
        <v>7.4</v>
      </c>
      <c r="D62" s="57">
        <v>22</v>
      </c>
      <c r="E62" s="61">
        <v>0.0019756944444444444</v>
      </c>
      <c r="F62" s="62">
        <v>21</v>
      </c>
      <c r="G62" s="58">
        <v>0.001005787037037037</v>
      </c>
      <c r="H62" s="57">
        <v>22</v>
      </c>
      <c r="I62" s="63">
        <v>7</v>
      </c>
      <c r="J62" s="71">
        <v>22</v>
      </c>
      <c r="K62" s="49">
        <v>16</v>
      </c>
      <c r="L62" s="68">
        <v>32.300000000000004</v>
      </c>
      <c r="M62" s="74">
        <v>234</v>
      </c>
      <c r="N62" s="71">
        <v>21</v>
      </c>
      <c r="O62" s="49">
        <v>523</v>
      </c>
      <c r="P62" s="68">
        <v>17</v>
      </c>
      <c r="Q62" s="63">
        <v>6</v>
      </c>
      <c r="R62" s="71">
        <v>25</v>
      </c>
      <c r="S62" s="123">
        <v>182.3</v>
      </c>
      <c r="T62" s="53" t="s">
        <v>117</v>
      </c>
      <c r="U62" s="134" t="s">
        <v>118</v>
      </c>
    </row>
    <row r="63" spans="1:21" ht="13.5" customHeight="1">
      <c r="A63" s="91" t="s">
        <v>132</v>
      </c>
      <c r="B63" s="52" t="s">
        <v>35</v>
      </c>
      <c r="C63" s="50">
        <v>7.4</v>
      </c>
      <c r="D63" s="57">
        <v>22</v>
      </c>
      <c r="E63" s="61">
        <v>0.0019247685185185184</v>
      </c>
      <c r="F63" s="62">
        <v>27</v>
      </c>
      <c r="G63" s="58">
        <v>0.001</v>
      </c>
      <c r="H63" s="57">
        <v>24</v>
      </c>
      <c r="I63" s="63">
        <v>9</v>
      </c>
      <c r="J63" s="71">
        <v>28</v>
      </c>
      <c r="K63" s="49">
        <v>10</v>
      </c>
      <c r="L63" s="68">
        <v>19.7</v>
      </c>
      <c r="M63" s="63">
        <v>226</v>
      </c>
      <c r="N63" s="71">
        <v>19</v>
      </c>
      <c r="O63" s="73">
        <v>503</v>
      </c>
      <c r="P63" s="68">
        <v>15</v>
      </c>
      <c r="Q63" s="63">
        <v>6</v>
      </c>
      <c r="R63" s="71">
        <v>25</v>
      </c>
      <c r="S63" s="123">
        <v>179.7</v>
      </c>
      <c r="T63" s="53" t="s">
        <v>132</v>
      </c>
      <c r="U63" s="134" t="s">
        <v>35</v>
      </c>
    </row>
    <row r="64" spans="1:21" ht="13.5" customHeight="1">
      <c r="A64" s="91" t="s">
        <v>131</v>
      </c>
      <c r="B64" s="52" t="s">
        <v>50</v>
      </c>
      <c r="C64" s="50">
        <v>7.8</v>
      </c>
      <c r="D64" s="57">
        <v>18</v>
      </c>
      <c r="E64" s="61">
        <v>0.0017800925925925927</v>
      </c>
      <c r="F64" s="62">
        <v>45</v>
      </c>
      <c r="G64" s="49"/>
      <c r="H64" s="57">
        <v>0</v>
      </c>
      <c r="I64" s="63">
        <v>7</v>
      </c>
      <c r="J64" s="71">
        <v>22</v>
      </c>
      <c r="K64" s="49">
        <v>18</v>
      </c>
      <c r="L64" s="68">
        <v>36.50000000000001</v>
      </c>
      <c r="M64" s="63">
        <v>221</v>
      </c>
      <c r="N64" s="71">
        <v>18</v>
      </c>
      <c r="O64" s="73">
        <v>543</v>
      </c>
      <c r="P64" s="68">
        <v>19</v>
      </c>
      <c r="Q64" s="63">
        <v>5.5</v>
      </c>
      <c r="R64" s="71">
        <v>21</v>
      </c>
      <c r="S64" s="123">
        <v>179.5</v>
      </c>
      <c r="T64" s="53" t="s">
        <v>131</v>
      </c>
      <c r="U64" s="134" t="s">
        <v>50</v>
      </c>
    </row>
    <row r="65" spans="1:21" ht="13.5" customHeight="1">
      <c r="A65" s="106" t="s">
        <v>121</v>
      </c>
      <c r="B65" s="54" t="s">
        <v>122</v>
      </c>
      <c r="C65" s="50">
        <v>7.8</v>
      </c>
      <c r="D65" s="57">
        <v>18</v>
      </c>
      <c r="E65" s="61">
        <v>0.0020243055555555557</v>
      </c>
      <c r="F65" s="62">
        <v>15</v>
      </c>
      <c r="G65" s="58">
        <v>0.0011192129629629631</v>
      </c>
      <c r="H65" s="57">
        <v>0</v>
      </c>
      <c r="I65" s="63">
        <v>15</v>
      </c>
      <c r="J65" s="71">
        <v>44</v>
      </c>
      <c r="K65" s="49">
        <v>19</v>
      </c>
      <c r="L65" s="68">
        <v>38.60000000000001</v>
      </c>
      <c r="M65" s="74">
        <v>228</v>
      </c>
      <c r="N65" s="71">
        <v>19</v>
      </c>
      <c r="O65" s="49">
        <v>547</v>
      </c>
      <c r="P65" s="68">
        <v>19</v>
      </c>
      <c r="Q65" s="63">
        <v>6</v>
      </c>
      <c r="R65" s="71">
        <v>25</v>
      </c>
      <c r="S65" s="123">
        <v>178.60000000000002</v>
      </c>
      <c r="T65" s="144" t="s">
        <v>121</v>
      </c>
      <c r="U65" s="138" t="s">
        <v>122</v>
      </c>
    </row>
    <row r="66" spans="1:21" ht="13.5" customHeight="1">
      <c r="A66" s="91" t="s">
        <v>130</v>
      </c>
      <c r="B66" s="52" t="s">
        <v>35</v>
      </c>
      <c r="C66" s="50">
        <v>8.1</v>
      </c>
      <c r="D66" s="57">
        <v>15</v>
      </c>
      <c r="E66" s="61">
        <v>0.0018483796296296295</v>
      </c>
      <c r="F66" s="62">
        <v>36</v>
      </c>
      <c r="G66" s="58">
        <v>0.0008888888888888888</v>
      </c>
      <c r="H66" s="57">
        <v>55</v>
      </c>
      <c r="I66" s="63">
        <v>1</v>
      </c>
      <c r="J66" s="71">
        <v>4</v>
      </c>
      <c r="K66" s="49">
        <v>4</v>
      </c>
      <c r="L66" s="68">
        <v>7.1</v>
      </c>
      <c r="M66" s="63">
        <v>205</v>
      </c>
      <c r="N66" s="71">
        <v>14</v>
      </c>
      <c r="O66" s="73">
        <v>530</v>
      </c>
      <c r="P66" s="68">
        <v>18</v>
      </c>
      <c r="Q66" s="63">
        <v>6</v>
      </c>
      <c r="R66" s="71">
        <v>25</v>
      </c>
      <c r="S66" s="123">
        <v>174.1</v>
      </c>
      <c r="T66" s="53" t="s">
        <v>130</v>
      </c>
      <c r="U66" s="134" t="s">
        <v>35</v>
      </c>
    </row>
    <row r="67" spans="1:21" ht="13.5" customHeight="1" thickBot="1">
      <c r="A67" s="108" t="s">
        <v>129</v>
      </c>
      <c r="B67" s="109" t="s">
        <v>110</v>
      </c>
      <c r="C67" s="110">
        <v>8.1</v>
      </c>
      <c r="D67" s="101">
        <v>15</v>
      </c>
      <c r="E67" s="111">
        <v>0.0018402777777777777</v>
      </c>
      <c r="F67" s="103">
        <v>37</v>
      </c>
      <c r="G67" s="112">
        <v>0.0010081018518518518</v>
      </c>
      <c r="H67" s="101">
        <v>22</v>
      </c>
      <c r="I67" s="102">
        <v>10</v>
      </c>
      <c r="J67" s="113">
        <v>31</v>
      </c>
      <c r="K67" s="100">
        <v>9</v>
      </c>
      <c r="L67" s="114">
        <v>17.599999999999998</v>
      </c>
      <c r="M67" s="102">
        <v>210</v>
      </c>
      <c r="N67" s="113">
        <v>15</v>
      </c>
      <c r="O67" s="115">
        <v>530</v>
      </c>
      <c r="P67" s="114">
        <v>18</v>
      </c>
      <c r="Q67" s="102">
        <v>4</v>
      </c>
      <c r="R67" s="113">
        <v>9</v>
      </c>
      <c r="S67" s="128">
        <v>164.6</v>
      </c>
      <c r="T67" s="99" t="s">
        <v>129</v>
      </c>
      <c r="U67" s="139" t="s">
        <v>110</v>
      </c>
    </row>
    <row r="68" spans="1:21" ht="13.5" customHeight="1">
      <c r="A68" s="86" t="s">
        <v>134</v>
      </c>
      <c r="B68" s="116" t="s">
        <v>135</v>
      </c>
      <c r="C68" s="117">
        <v>7.4</v>
      </c>
      <c r="D68" s="88">
        <v>22</v>
      </c>
      <c r="E68" s="59"/>
      <c r="F68" s="60">
        <v>0</v>
      </c>
      <c r="G68" s="118">
        <v>0.001204861111111111</v>
      </c>
      <c r="H68" s="88">
        <v>0</v>
      </c>
      <c r="I68" s="59">
        <v>12</v>
      </c>
      <c r="J68" s="119">
        <v>37</v>
      </c>
      <c r="K68" s="87">
        <v>20</v>
      </c>
      <c r="L68" s="120">
        <v>40.70000000000001</v>
      </c>
      <c r="M68" s="59">
        <v>222</v>
      </c>
      <c r="N68" s="119">
        <v>18</v>
      </c>
      <c r="O68" s="121">
        <v>590</v>
      </c>
      <c r="P68" s="120">
        <v>23</v>
      </c>
      <c r="Q68" s="59">
        <v>5</v>
      </c>
      <c r="R68" s="119">
        <v>17</v>
      </c>
      <c r="S68" s="129">
        <v>157.70000000000002</v>
      </c>
      <c r="T68" s="142" t="s">
        <v>134</v>
      </c>
      <c r="U68" s="140" t="s">
        <v>135</v>
      </c>
    </row>
    <row r="69" spans="1:21" ht="13.5" customHeight="1">
      <c r="A69" s="91" t="s">
        <v>133</v>
      </c>
      <c r="B69" s="52" t="s">
        <v>37</v>
      </c>
      <c r="C69" s="50">
        <v>8</v>
      </c>
      <c r="D69" s="57">
        <v>16</v>
      </c>
      <c r="E69" s="61">
        <v>0.001990740740740741</v>
      </c>
      <c r="F69" s="62">
        <v>19</v>
      </c>
      <c r="G69" s="49"/>
      <c r="H69" s="57">
        <v>0</v>
      </c>
      <c r="I69" s="63">
        <v>10</v>
      </c>
      <c r="J69" s="71">
        <v>31</v>
      </c>
      <c r="K69" s="49">
        <v>6</v>
      </c>
      <c r="L69" s="68">
        <v>11.299999999999999</v>
      </c>
      <c r="M69" s="63">
        <v>198</v>
      </c>
      <c r="N69" s="71">
        <v>13</v>
      </c>
      <c r="O69" s="73">
        <v>460</v>
      </c>
      <c r="P69" s="68">
        <v>11</v>
      </c>
      <c r="Q69" s="63">
        <v>6</v>
      </c>
      <c r="R69" s="71">
        <v>25</v>
      </c>
      <c r="S69" s="130">
        <v>126.3</v>
      </c>
      <c r="T69" s="53" t="s">
        <v>133</v>
      </c>
      <c r="U69" s="134" t="s">
        <v>37</v>
      </c>
    </row>
    <row r="70" spans="1:21" ht="13.5" customHeight="1" thickBot="1">
      <c r="A70" s="92" t="s">
        <v>128</v>
      </c>
      <c r="B70" s="56" t="s">
        <v>79</v>
      </c>
      <c r="C70" s="93">
        <v>7.7</v>
      </c>
      <c r="D70" s="94">
        <v>19</v>
      </c>
      <c r="E70" s="95">
        <v>0.001939814814814815</v>
      </c>
      <c r="F70" s="67">
        <v>25</v>
      </c>
      <c r="G70" s="107">
        <v>0.0011168981481481483</v>
      </c>
      <c r="H70" s="94">
        <v>0</v>
      </c>
      <c r="I70" s="66">
        <v>2</v>
      </c>
      <c r="J70" s="72">
        <v>7</v>
      </c>
      <c r="K70" s="96">
        <v>2</v>
      </c>
      <c r="L70" s="97">
        <v>3</v>
      </c>
      <c r="M70" s="66">
        <v>202</v>
      </c>
      <c r="N70" s="72">
        <v>14</v>
      </c>
      <c r="O70" s="98">
        <v>568</v>
      </c>
      <c r="P70" s="97">
        <v>21</v>
      </c>
      <c r="Q70" s="66">
        <v>6</v>
      </c>
      <c r="R70" s="72">
        <v>25</v>
      </c>
      <c r="S70" s="131">
        <v>114</v>
      </c>
      <c r="T70" s="143" t="s">
        <v>128</v>
      </c>
      <c r="U70" s="135" t="s">
        <v>79</v>
      </c>
    </row>
    <row r="71" spans="1:21" ht="13.5" customHeight="1">
      <c r="A71" s="75"/>
      <c r="B71" s="105"/>
      <c r="C71" s="81"/>
      <c r="D71" s="78"/>
      <c r="E71" s="82"/>
      <c r="F71" s="80"/>
      <c r="G71" s="81"/>
      <c r="H71" s="78"/>
      <c r="I71" s="82"/>
      <c r="J71" s="80"/>
      <c r="K71" s="81"/>
      <c r="L71" s="78"/>
      <c r="M71" s="64"/>
      <c r="N71" s="80"/>
      <c r="O71" s="81"/>
      <c r="P71" s="78"/>
      <c r="Q71" s="82"/>
      <c r="R71" s="80"/>
      <c r="S71" s="132"/>
      <c r="T71" s="105"/>
      <c r="U71" s="141"/>
    </row>
    <row r="72" spans="1:20" ht="13.5" customHeight="1" thickBot="1">
      <c r="A72" t="s">
        <v>143</v>
      </c>
      <c r="B72" s="55"/>
      <c r="E72" s="64"/>
      <c r="F72" s="65"/>
      <c r="I72" s="64"/>
      <c r="J72" s="65"/>
      <c r="M72" s="64"/>
      <c r="N72" s="65"/>
      <c r="Q72" s="64"/>
      <c r="R72" s="65"/>
      <c r="T72" s="55">
        <v>2006</v>
      </c>
    </row>
    <row r="73" spans="1:21" ht="13.5" customHeight="1">
      <c r="A73" s="86" t="s">
        <v>3</v>
      </c>
      <c r="B73" s="51" t="s">
        <v>142</v>
      </c>
      <c r="C73" s="87" t="s">
        <v>4</v>
      </c>
      <c r="D73" s="88" t="s">
        <v>5</v>
      </c>
      <c r="E73" s="59" t="s">
        <v>6</v>
      </c>
      <c r="F73" s="60" t="s">
        <v>5</v>
      </c>
      <c r="G73" s="87" t="s">
        <v>7</v>
      </c>
      <c r="H73" s="88" t="s">
        <v>5</v>
      </c>
      <c r="I73" s="69" t="s">
        <v>8</v>
      </c>
      <c r="J73" s="70" t="s">
        <v>5</v>
      </c>
      <c r="K73" s="89" t="s">
        <v>9</v>
      </c>
      <c r="L73" s="90" t="s">
        <v>5</v>
      </c>
      <c r="M73" s="69" t="s">
        <v>10</v>
      </c>
      <c r="N73" s="70" t="s">
        <v>5</v>
      </c>
      <c r="O73" s="89" t="s">
        <v>11</v>
      </c>
      <c r="P73" s="90" t="s">
        <v>5</v>
      </c>
      <c r="Q73" s="69" t="s">
        <v>12</v>
      </c>
      <c r="R73" s="70" t="s">
        <v>5</v>
      </c>
      <c r="S73" s="122" t="s">
        <v>13</v>
      </c>
      <c r="T73" s="142" t="s">
        <v>3</v>
      </c>
      <c r="U73" s="133" t="s">
        <v>142</v>
      </c>
    </row>
    <row r="74" spans="1:21" ht="13.5" customHeight="1">
      <c r="A74" s="91" t="s">
        <v>25</v>
      </c>
      <c r="B74" s="52" t="s">
        <v>26</v>
      </c>
      <c r="C74" s="50">
        <v>7.8</v>
      </c>
      <c r="D74" s="57">
        <v>19</v>
      </c>
      <c r="E74" s="61">
        <v>0.0020370370370370373</v>
      </c>
      <c r="F74" s="62">
        <v>25</v>
      </c>
      <c r="G74" s="58">
        <v>0.0008425925925925926</v>
      </c>
      <c r="H74" s="68">
        <v>63</v>
      </c>
      <c r="I74" s="63">
        <v>11</v>
      </c>
      <c r="J74" s="71">
        <v>35</v>
      </c>
      <c r="K74" s="49">
        <v>30</v>
      </c>
      <c r="L74" s="68">
        <v>74.9</v>
      </c>
      <c r="M74" s="74">
        <v>201</v>
      </c>
      <c r="N74" s="71">
        <v>12</v>
      </c>
      <c r="O74" s="49">
        <v>451</v>
      </c>
      <c r="P74" s="68">
        <v>11</v>
      </c>
      <c r="Q74" s="63">
        <v>6</v>
      </c>
      <c r="R74" s="71">
        <v>25</v>
      </c>
      <c r="S74" s="123">
        <v>264.9</v>
      </c>
      <c r="T74" s="53" t="s">
        <v>25</v>
      </c>
      <c r="U74" s="134" t="s">
        <v>26</v>
      </c>
    </row>
    <row r="75" spans="1:21" ht="13.5" customHeight="1">
      <c r="A75" s="91" t="s">
        <v>22</v>
      </c>
      <c r="B75" s="52" t="s">
        <v>23</v>
      </c>
      <c r="C75" s="50">
        <v>7.6</v>
      </c>
      <c r="D75" s="57">
        <v>21</v>
      </c>
      <c r="E75" s="61">
        <v>0.0019780092592592592</v>
      </c>
      <c r="F75" s="62">
        <v>31</v>
      </c>
      <c r="G75" s="49"/>
      <c r="H75" s="68">
        <v>0</v>
      </c>
      <c r="I75" s="63">
        <v>13</v>
      </c>
      <c r="J75" s="71">
        <v>41</v>
      </c>
      <c r="K75" s="49">
        <v>41</v>
      </c>
      <c r="L75" s="68">
        <v>96</v>
      </c>
      <c r="M75" s="74">
        <v>218</v>
      </c>
      <c r="N75" s="71">
        <v>16</v>
      </c>
      <c r="O75" s="49">
        <v>557</v>
      </c>
      <c r="P75" s="68">
        <v>22</v>
      </c>
      <c r="Q75" s="63">
        <v>6</v>
      </c>
      <c r="R75" s="71">
        <v>25</v>
      </c>
      <c r="S75" s="123">
        <v>252</v>
      </c>
      <c r="T75" s="53" t="s">
        <v>22</v>
      </c>
      <c r="U75" s="134" t="s">
        <v>23</v>
      </c>
    </row>
    <row r="76" spans="1:21" ht="13.5" customHeight="1">
      <c r="A76" s="91" t="s">
        <v>16</v>
      </c>
      <c r="B76" s="52" t="s">
        <v>17</v>
      </c>
      <c r="C76" s="50">
        <v>8</v>
      </c>
      <c r="D76" s="57">
        <v>17</v>
      </c>
      <c r="E76" s="61">
        <v>0.0018425925925925927</v>
      </c>
      <c r="F76" s="62">
        <v>46</v>
      </c>
      <c r="G76" s="58">
        <v>0.0010069444444444444</v>
      </c>
      <c r="H76" s="68">
        <v>22</v>
      </c>
      <c r="I76" s="63">
        <v>14</v>
      </c>
      <c r="J76" s="71">
        <v>44</v>
      </c>
      <c r="K76" s="49">
        <v>11</v>
      </c>
      <c r="L76" s="68">
        <v>28.8</v>
      </c>
      <c r="M76" s="74">
        <v>224</v>
      </c>
      <c r="N76" s="71">
        <v>18</v>
      </c>
      <c r="O76" s="49">
        <v>556</v>
      </c>
      <c r="P76" s="68">
        <v>22</v>
      </c>
      <c r="Q76" s="63">
        <v>6</v>
      </c>
      <c r="R76" s="71">
        <v>25</v>
      </c>
      <c r="S76" s="123">
        <v>222.8</v>
      </c>
      <c r="T76" s="53" t="s">
        <v>16</v>
      </c>
      <c r="U76" s="134" t="s">
        <v>17</v>
      </c>
    </row>
    <row r="77" spans="1:21" ht="13.5" customHeight="1">
      <c r="A77" s="91" t="s">
        <v>18</v>
      </c>
      <c r="B77" s="52" t="s">
        <v>17</v>
      </c>
      <c r="C77" s="50">
        <v>7.7</v>
      </c>
      <c r="D77" s="57">
        <v>20</v>
      </c>
      <c r="E77" s="61">
        <v>0.001972222222222222</v>
      </c>
      <c r="F77" s="62">
        <v>32</v>
      </c>
      <c r="G77" s="58">
        <v>0.0010092592592592592</v>
      </c>
      <c r="H77" s="68">
        <v>21</v>
      </c>
      <c r="I77" s="63">
        <v>15</v>
      </c>
      <c r="J77" s="71">
        <v>47</v>
      </c>
      <c r="K77" s="49">
        <v>16</v>
      </c>
      <c r="L77" s="68">
        <v>41.3</v>
      </c>
      <c r="M77" s="74">
        <v>225</v>
      </c>
      <c r="N77" s="71">
        <v>18</v>
      </c>
      <c r="O77" s="49">
        <v>469</v>
      </c>
      <c r="P77" s="68">
        <v>13</v>
      </c>
      <c r="Q77" s="63">
        <v>6</v>
      </c>
      <c r="R77" s="71">
        <v>25</v>
      </c>
      <c r="S77" s="123">
        <v>217.3</v>
      </c>
      <c r="T77" s="53" t="s">
        <v>18</v>
      </c>
      <c r="U77" s="134" t="s">
        <v>17</v>
      </c>
    </row>
    <row r="78" spans="1:21" ht="13.5" customHeight="1">
      <c r="A78" s="91" t="s">
        <v>29</v>
      </c>
      <c r="B78" s="52" t="s">
        <v>30</v>
      </c>
      <c r="C78" s="50">
        <v>7.6</v>
      </c>
      <c r="D78" s="57">
        <v>21</v>
      </c>
      <c r="E78" s="61">
        <v>0.0018599537037037037</v>
      </c>
      <c r="F78" s="62">
        <v>44</v>
      </c>
      <c r="G78" s="58">
        <v>0.0010196759259259258</v>
      </c>
      <c r="H78" s="68">
        <v>19</v>
      </c>
      <c r="I78" s="63">
        <v>10</v>
      </c>
      <c r="J78" s="71">
        <v>32</v>
      </c>
      <c r="K78" s="49">
        <v>11</v>
      </c>
      <c r="L78" s="68">
        <v>28.8</v>
      </c>
      <c r="M78" s="63">
        <v>215</v>
      </c>
      <c r="N78" s="71">
        <v>16</v>
      </c>
      <c r="O78" s="73">
        <v>647</v>
      </c>
      <c r="P78" s="68">
        <v>30</v>
      </c>
      <c r="Q78" s="63">
        <v>6</v>
      </c>
      <c r="R78" s="71">
        <v>25</v>
      </c>
      <c r="S78" s="123">
        <v>215.8</v>
      </c>
      <c r="T78" s="53" t="s">
        <v>29</v>
      </c>
      <c r="U78" s="134" t="s">
        <v>30</v>
      </c>
    </row>
    <row r="79" spans="1:21" ht="13.5" customHeight="1">
      <c r="A79" s="91" t="s">
        <v>27</v>
      </c>
      <c r="B79" s="52" t="s">
        <v>28</v>
      </c>
      <c r="C79" s="50">
        <v>8.4</v>
      </c>
      <c r="D79" s="57">
        <v>13</v>
      </c>
      <c r="E79" s="61">
        <v>0.002</v>
      </c>
      <c r="F79" s="62">
        <v>29</v>
      </c>
      <c r="G79" s="58">
        <v>0.0009594907407407407</v>
      </c>
      <c r="H79" s="68">
        <v>34</v>
      </c>
      <c r="I79" s="63">
        <v>12</v>
      </c>
      <c r="J79" s="71">
        <v>38</v>
      </c>
      <c r="K79" s="49">
        <v>22</v>
      </c>
      <c r="L79" s="68">
        <v>55.69999999999999</v>
      </c>
      <c r="M79" s="63">
        <v>193</v>
      </c>
      <c r="N79" s="71">
        <v>11</v>
      </c>
      <c r="O79" s="73">
        <v>520</v>
      </c>
      <c r="P79" s="68">
        <v>18</v>
      </c>
      <c r="Q79" s="63">
        <v>5</v>
      </c>
      <c r="R79" s="71">
        <v>17</v>
      </c>
      <c r="S79" s="123">
        <v>215.7</v>
      </c>
      <c r="T79" s="53" t="s">
        <v>27</v>
      </c>
      <c r="U79" s="134" t="s">
        <v>28</v>
      </c>
    </row>
    <row r="80" spans="1:21" ht="13.5" customHeight="1">
      <c r="A80" s="91" t="s">
        <v>14</v>
      </c>
      <c r="B80" s="52" t="s">
        <v>15</v>
      </c>
      <c r="C80" s="50">
        <v>8.6</v>
      </c>
      <c r="D80" s="57">
        <v>11</v>
      </c>
      <c r="E80" s="61">
        <v>0.0020983796296296293</v>
      </c>
      <c r="F80" s="62">
        <v>18</v>
      </c>
      <c r="G80" s="58">
        <v>0.0008530092592592592</v>
      </c>
      <c r="H80" s="68">
        <v>60</v>
      </c>
      <c r="I80" s="63">
        <v>13</v>
      </c>
      <c r="J80" s="71">
        <v>41</v>
      </c>
      <c r="K80" s="49">
        <v>10</v>
      </c>
      <c r="L80" s="68">
        <v>26.3</v>
      </c>
      <c r="M80" s="74">
        <v>218</v>
      </c>
      <c r="N80" s="71">
        <v>16</v>
      </c>
      <c r="O80" s="49">
        <v>470</v>
      </c>
      <c r="P80" s="68">
        <v>13</v>
      </c>
      <c r="Q80" s="63">
        <v>5</v>
      </c>
      <c r="R80" s="71">
        <v>17</v>
      </c>
      <c r="S80" s="123">
        <v>202.3</v>
      </c>
      <c r="T80" s="53" t="s">
        <v>14</v>
      </c>
      <c r="U80" s="134" t="s">
        <v>15</v>
      </c>
    </row>
    <row r="81" spans="1:21" ht="13.5" customHeight="1">
      <c r="A81" s="91" t="s">
        <v>21</v>
      </c>
      <c r="B81" s="52" t="s">
        <v>17</v>
      </c>
      <c r="C81" s="50">
        <v>8.5</v>
      </c>
      <c r="D81" s="57">
        <v>12</v>
      </c>
      <c r="E81" s="61">
        <v>0.0019814814814814816</v>
      </c>
      <c r="F81" s="62">
        <v>31</v>
      </c>
      <c r="G81" s="58">
        <v>0.0009884259259259258</v>
      </c>
      <c r="H81" s="68">
        <v>26</v>
      </c>
      <c r="I81" s="63">
        <v>9</v>
      </c>
      <c r="J81" s="71">
        <v>29</v>
      </c>
      <c r="K81" s="49">
        <v>16</v>
      </c>
      <c r="L81" s="68">
        <v>41.3</v>
      </c>
      <c r="M81" s="74">
        <v>176</v>
      </c>
      <c r="N81" s="71">
        <v>7</v>
      </c>
      <c r="O81" s="49">
        <v>532</v>
      </c>
      <c r="P81" s="68">
        <v>19</v>
      </c>
      <c r="Q81" s="63">
        <v>4</v>
      </c>
      <c r="R81" s="71">
        <v>9</v>
      </c>
      <c r="S81" s="123">
        <v>174.3</v>
      </c>
      <c r="T81" s="53" t="s">
        <v>21</v>
      </c>
      <c r="U81" s="134" t="s">
        <v>17</v>
      </c>
    </row>
    <row r="82" spans="1:21" ht="13.5" customHeight="1" thickBot="1">
      <c r="A82" s="108" t="s">
        <v>19</v>
      </c>
      <c r="B82" s="109" t="s">
        <v>20</v>
      </c>
      <c r="C82" s="110">
        <v>7.8</v>
      </c>
      <c r="D82" s="101">
        <v>19</v>
      </c>
      <c r="E82" s="111">
        <v>0.0018750000000000001</v>
      </c>
      <c r="F82" s="103">
        <v>43</v>
      </c>
      <c r="G82" s="112">
        <v>0.001255787037037037</v>
      </c>
      <c r="H82" s="114">
        <v>0</v>
      </c>
      <c r="I82" s="102">
        <v>9</v>
      </c>
      <c r="J82" s="113">
        <v>29</v>
      </c>
      <c r="K82" s="100">
        <v>10</v>
      </c>
      <c r="L82" s="114">
        <v>26.3</v>
      </c>
      <c r="M82" s="145">
        <v>212</v>
      </c>
      <c r="N82" s="113">
        <v>15</v>
      </c>
      <c r="O82" s="100">
        <v>502</v>
      </c>
      <c r="P82" s="114">
        <v>16</v>
      </c>
      <c r="Q82" s="102">
        <v>6</v>
      </c>
      <c r="R82" s="113">
        <v>25</v>
      </c>
      <c r="S82" s="128">
        <v>173.3</v>
      </c>
      <c r="T82" s="99" t="s">
        <v>19</v>
      </c>
      <c r="U82" s="139" t="s">
        <v>20</v>
      </c>
    </row>
    <row r="83" spans="1:21" ht="13.5" customHeight="1" thickBot="1">
      <c r="A83" s="146" t="s">
        <v>24</v>
      </c>
      <c r="B83" s="147" t="s">
        <v>15</v>
      </c>
      <c r="C83" s="148">
        <v>8.6</v>
      </c>
      <c r="D83" s="149">
        <v>11</v>
      </c>
      <c r="E83" s="150">
        <v>0.002005787037037037</v>
      </c>
      <c r="F83" s="151">
        <v>28</v>
      </c>
      <c r="G83" s="152">
        <v>0.0010416666666666667</v>
      </c>
      <c r="H83" s="153">
        <v>13</v>
      </c>
      <c r="I83" s="154">
        <v>8</v>
      </c>
      <c r="J83" s="155">
        <v>26</v>
      </c>
      <c r="K83" s="156">
        <v>8</v>
      </c>
      <c r="L83" s="153">
        <v>21.2</v>
      </c>
      <c r="M83" s="157">
        <v>194</v>
      </c>
      <c r="N83" s="155">
        <v>11</v>
      </c>
      <c r="O83" s="156">
        <v>493</v>
      </c>
      <c r="P83" s="153">
        <v>15</v>
      </c>
      <c r="Q83" s="154">
        <v>6</v>
      </c>
      <c r="R83" s="155">
        <v>25</v>
      </c>
      <c r="S83" s="158">
        <v>150.2</v>
      </c>
      <c r="T83" s="159" t="s">
        <v>24</v>
      </c>
      <c r="U83" s="160" t="s">
        <v>15</v>
      </c>
    </row>
    <row r="84" spans="1:21" ht="13.5" customHeight="1">
      <c r="A84" s="75"/>
      <c r="B84" s="105"/>
      <c r="C84" s="81"/>
      <c r="D84" s="78"/>
      <c r="E84" s="82"/>
      <c r="F84" s="80"/>
      <c r="G84" s="81"/>
      <c r="H84" s="78"/>
      <c r="I84" s="82"/>
      <c r="J84" s="80"/>
      <c r="K84" s="81"/>
      <c r="L84" s="78"/>
      <c r="M84" s="82"/>
      <c r="N84" s="80"/>
      <c r="O84" s="81"/>
      <c r="P84" s="78"/>
      <c r="Q84" s="82"/>
      <c r="R84" s="80"/>
      <c r="S84" s="132"/>
      <c r="T84" s="105"/>
      <c r="U84" s="141"/>
    </row>
    <row r="85" spans="1:21" ht="13.5" customHeight="1" thickBot="1">
      <c r="A85" s="161" t="s">
        <v>144</v>
      </c>
      <c r="B85" s="99"/>
      <c r="C85" s="100"/>
      <c r="D85" s="101"/>
      <c r="E85" s="102"/>
      <c r="F85" s="103"/>
      <c r="G85" s="100"/>
      <c r="H85" s="101"/>
      <c r="I85" s="102"/>
      <c r="J85" s="103"/>
      <c r="K85" s="100"/>
      <c r="L85" s="101"/>
      <c r="M85" s="102"/>
      <c r="N85" s="103"/>
      <c r="O85" s="100"/>
      <c r="P85" s="101"/>
      <c r="Q85" s="102"/>
      <c r="R85" s="103"/>
      <c r="S85" s="127"/>
      <c r="T85" s="99">
        <v>2007</v>
      </c>
      <c r="U85" s="137"/>
    </row>
    <row r="86" spans="1:21" ht="13.5" customHeight="1">
      <c r="A86" s="86" t="s">
        <v>3</v>
      </c>
      <c r="B86" s="51" t="s">
        <v>142</v>
      </c>
      <c r="C86" s="87" t="s">
        <v>4</v>
      </c>
      <c r="D86" s="88" t="s">
        <v>5</v>
      </c>
      <c r="E86" s="59" t="s">
        <v>6</v>
      </c>
      <c r="F86" s="60" t="s">
        <v>5</v>
      </c>
      <c r="G86" s="87" t="s">
        <v>7</v>
      </c>
      <c r="H86" s="88" t="s">
        <v>5</v>
      </c>
      <c r="I86" s="69" t="s">
        <v>8</v>
      </c>
      <c r="J86" s="70" t="s">
        <v>5</v>
      </c>
      <c r="K86" s="89" t="s">
        <v>9</v>
      </c>
      <c r="L86" s="90" t="s">
        <v>5</v>
      </c>
      <c r="M86" s="69" t="s">
        <v>10</v>
      </c>
      <c r="N86" s="70" t="s">
        <v>5</v>
      </c>
      <c r="O86" s="89" t="s">
        <v>11</v>
      </c>
      <c r="P86" s="90" t="s">
        <v>5</v>
      </c>
      <c r="Q86" s="69" t="s">
        <v>12</v>
      </c>
      <c r="R86" s="70" t="s">
        <v>5</v>
      </c>
      <c r="S86" s="122" t="s">
        <v>13</v>
      </c>
      <c r="T86" s="142" t="s">
        <v>3</v>
      </c>
      <c r="U86" s="133" t="s">
        <v>142</v>
      </c>
    </row>
    <row r="87" spans="1:21" ht="13.5" customHeight="1">
      <c r="A87" s="91" t="s">
        <v>31</v>
      </c>
      <c r="B87" s="52" t="s">
        <v>15</v>
      </c>
      <c r="C87" s="50">
        <v>8</v>
      </c>
      <c r="D87" s="57">
        <v>19</v>
      </c>
      <c r="E87" s="61">
        <v>0.0019363425925925926</v>
      </c>
      <c r="F87" s="62">
        <v>41</v>
      </c>
      <c r="G87" s="58">
        <v>0.0009606481481481481</v>
      </c>
      <c r="H87" s="68">
        <v>42</v>
      </c>
      <c r="I87" s="63">
        <v>20</v>
      </c>
      <c r="J87" s="71">
        <v>71.19999999999999</v>
      </c>
      <c r="K87" s="49">
        <v>18</v>
      </c>
      <c r="L87" s="68">
        <v>50.800000000000004</v>
      </c>
      <c r="M87" s="74">
        <v>212</v>
      </c>
      <c r="N87" s="71">
        <v>17</v>
      </c>
      <c r="O87" s="49">
        <v>452</v>
      </c>
      <c r="P87" s="68">
        <v>14</v>
      </c>
      <c r="Q87" s="63">
        <v>5</v>
      </c>
      <c r="R87" s="71">
        <v>17</v>
      </c>
      <c r="S87" s="123">
        <v>272</v>
      </c>
      <c r="T87" s="53" t="s">
        <v>31</v>
      </c>
      <c r="U87" s="134" t="s">
        <v>15</v>
      </c>
    </row>
    <row r="88" spans="1:21" ht="13.5" customHeight="1">
      <c r="A88" s="91" t="s">
        <v>34</v>
      </c>
      <c r="B88" s="52" t="s">
        <v>35</v>
      </c>
      <c r="C88" s="50">
        <v>7.8</v>
      </c>
      <c r="D88" s="57">
        <v>21</v>
      </c>
      <c r="E88" s="61">
        <v>0.002025462962962963</v>
      </c>
      <c r="F88" s="62">
        <v>31</v>
      </c>
      <c r="G88" s="58">
        <v>0.0011412037037037037</v>
      </c>
      <c r="H88" s="68">
        <v>0</v>
      </c>
      <c r="I88" s="63">
        <v>11</v>
      </c>
      <c r="J88" s="71">
        <v>43</v>
      </c>
      <c r="K88" s="49">
        <v>23</v>
      </c>
      <c r="L88" s="68">
        <v>63.300000000000004</v>
      </c>
      <c r="M88" s="63">
        <v>205</v>
      </c>
      <c r="N88" s="71">
        <v>15</v>
      </c>
      <c r="O88" s="73">
        <v>494</v>
      </c>
      <c r="P88" s="68">
        <v>18</v>
      </c>
      <c r="Q88" s="63">
        <v>4</v>
      </c>
      <c r="R88" s="71">
        <v>9</v>
      </c>
      <c r="S88" s="123">
        <v>200.3</v>
      </c>
      <c r="T88" s="53" t="s">
        <v>34</v>
      </c>
      <c r="U88" s="134" t="s">
        <v>35</v>
      </c>
    </row>
    <row r="89" spans="1:21" ht="13.5" customHeight="1">
      <c r="A89" s="91" t="s">
        <v>32</v>
      </c>
      <c r="B89" s="52" t="s">
        <v>33</v>
      </c>
      <c r="C89" s="50">
        <v>7.7</v>
      </c>
      <c r="D89" s="57">
        <v>22</v>
      </c>
      <c r="E89" s="61">
        <v>0.0018680555555555553</v>
      </c>
      <c r="F89" s="62">
        <v>48</v>
      </c>
      <c r="G89" s="49"/>
      <c r="H89" s="68">
        <v>0</v>
      </c>
      <c r="I89" s="63">
        <v>11</v>
      </c>
      <c r="J89" s="71">
        <v>43</v>
      </c>
      <c r="K89" s="49">
        <v>8</v>
      </c>
      <c r="L89" s="68">
        <v>24.299999999999997</v>
      </c>
      <c r="M89" s="74">
        <v>208</v>
      </c>
      <c r="N89" s="71">
        <v>16</v>
      </c>
      <c r="O89" s="49">
        <v>508</v>
      </c>
      <c r="P89" s="68">
        <v>19</v>
      </c>
      <c r="Q89" s="63">
        <v>6</v>
      </c>
      <c r="R89" s="71">
        <v>25</v>
      </c>
      <c r="S89" s="123">
        <v>197.3</v>
      </c>
      <c r="T89" s="53" t="s">
        <v>32</v>
      </c>
      <c r="U89" s="134" t="s">
        <v>33</v>
      </c>
    </row>
    <row r="90" spans="1:21" ht="13.5" customHeight="1" thickBot="1">
      <c r="A90" s="92" t="s">
        <v>36</v>
      </c>
      <c r="B90" s="56" t="s">
        <v>37</v>
      </c>
      <c r="C90" s="93">
        <v>7.9</v>
      </c>
      <c r="D90" s="94">
        <v>20</v>
      </c>
      <c r="E90" s="95">
        <v>0.0019212962962962962</v>
      </c>
      <c r="F90" s="67">
        <v>43</v>
      </c>
      <c r="G90" s="96"/>
      <c r="H90" s="97">
        <v>0</v>
      </c>
      <c r="I90" s="66">
        <v>6</v>
      </c>
      <c r="J90" s="72">
        <v>25.6</v>
      </c>
      <c r="K90" s="96">
        <v>10</v>
      </c>
      <c r="L90" s="97">
        <v>30.099999999999994</v>
      </c>
      <c r="M90" s="66">
        <v>204</v>
      </c>
      <c r="N90" s="72">
        <v>15</v>
      </c>
      <c r="O90" s="98">
        <v>494</v>
      </c>
      <c r="P90" s="97">
        <v>18</v>
      </c>
      <c r="Q90" s="66">
        <v>6</v>
      </c>
      <c r="R90" s="72">
        <v>25</v>
      </c>
      <c r="S90" s="124">
        <v>176.7</v>
      </c>
      <c r="T90" s="143" t="s">
        <v>36</v>
      </c>
      <c r="U90" s="135" t="s">
        <v>37</v>
      </c>
    </row>
    <row r="91" spans="1:21" ht="13.5" customHeight="1">
      <c r="A91" s="75"/>
      <c r="B91" s="105"/>
      <c r="C91" s="81"/>
      <c r="D91" s="78"/>
      <c r="E91" s="82"/>
      <c r="F91" s="80"/>
      <c r="G91" s="81"/>
      <c r="H91" s="78"/>
      <c r="I91" s="82"/>
      <c r="J91" s="80"/>
      <c r="K91" s="81"/>
      <c r="L91" s="78"/>
      <c r="M91" s="82"/>
      <c r="N91" s="80"/>
      <c r="O91" s="81"/>
      <c r="P91" s="78"/>
      <c r="Q91" s="82"/>
      <c r="R91" s="80"/>
      <c r="S91" s="132"/>
      <c r="T91" s="105"/>
      <c r="U91" s="141"/>
    </row>
    <row r="92" spans="1:21" ht="13.5" customHeight="1" thickBot="1">
      <c r="A92" s="161" t="s">
        <v>145</v>
      </c>
      <c r="B92" s="99"/>
      <c r="C92" s="100"/>
      <c r="D92" s="101"/>
      <c r="E92" s="102"/>
      <c r="F92" s="103"/>
      <c r="G92" s="100"/>
      <c r="H92" s="101"/>
      <c r="I92" s="102"/>
      <c r="J92" s="103"/>
      <c r="K92" s="100"/>
      <c r="L92" s="101"/>
      <c r="M92" s="102"/>
      <c r="N92" s="103"/>
      <c r="O92" s="100"/>
      <c r="P92" s="101"/>
      <c r="Q92" s="102"/>
      <c r="R92" s="103"/>
      <c r="S92" s="127"/>
      <c r="T92" s="99">
        <v>2008</v>
      </c>
      <c r="U92" s="137"/>
    </row>
    <row r="93" spans="1:21" ht="13.5" customHeight="1">
      <c r="A93" s="86" t="s">
        <v>3</v>
      </c>
      <c r="B93" s="51" t="s">
        <v>142</v>
      </c>
      <c r="C93" s="87" t="s">
        <v>4</v>
      </c>
      <c r="D93" s="88" t="s">
        <v>5</v>
      </c>
      <c r="E93" s="59" t="s">
        <v>6</v>
      </c>
      <c r="F93" s="60" t="s">
        <v>5</v>
      </c>
      <c r="G93" s="87" t="s">
        <v>7</v>
      </c>
      <c r="H93" s="88" t="s">
        <v>5</v>
      </c>
      <c r="I93" s="69" t="s">
        <v>8</v>
      </c>
      <c r="J93" s="70" t="s">
        <v>5</v>
      </c>
      <c r="K93" s="89" t="s">
        <v>9</v>
      </c>
      <c r="L93" s="90" t="s">
        <v>5</v>
      </c>
      <c r="M93" s="69" t="s">
        <v>10</v>
      </c>
      <c r="N93" s="70" t="s">
        <v>5</v>
      </c>
      <c r="O93" s="89" t="s">
        <v>11</v>
      </c>
      <c r="P93" s="90" t="s">
        <v>5</v>
      </c>
      <c r="Q93" s="69" t="s">
        <v>12</v>
      </c>
      <c r="R93" s="70" t="s">
        <v>5</v>
      </c>
      <c r="S93" s="122" t="s">
        <v>13</v>
      </c>
      <c r="T93" s="142" t="s">
        <v>3</v>
      </c>
      <c r="U93" s="133" t="s">
        <v>142</v>
      </c>
    </row>
    <row r="94" spans="1:21" ht="13.5" customHeight="1">
      <c r="A94" s="91" t="s">
        <v>39</v>
      </c>
      <c r="B94" s="52" t="s">
        <v>40</v>
      </c>
      <c r="C94" s="50">
        <v>7.2</v>
      </c>
      <c r="D94" s="57">
        <v>29</v>
      </c>
      <c r="E94" s="61">
        <v>0.0018599537037037037</v>
      </c>
      <c r="F94" s="62">
        <v>56</v>
      </c>
      <c r="G94" s="58">
        <v>0.0009351851851851852</v>
      </c>
      <c r="H94" s="68">
        <v>59</v>
      </c>
      <c r="I94" s="63">
        <v>11</v>
      </c>
      <c r="J94" s="71">
        <v>52</v>
      </c>
      <c r="K94" s="49">
        <v>28</v>
      </c>
      <c r="L94" s="68">
        <v>36.699999999999996</v>
      </c>
      <c r="M94" s="74">
        <v>241</v>
      </c>
      <c r="N94" s="71">
        <v>25</v>
      </c>
      <c r="O94" s="49">
        <v>530</v>
      </c>
      <c r="P94" s="68">
        <v>23</v>
      </c>
      <c r="Q94" s="63">
        <v>6</v>
      </c>
      <c r="R94" s="71">
        <v>25</v>
      </c>
      <c r="S94" s="123">
        <v>305.7</v>
      </c>
      <c r="T94" s="53" t="s">
        <v>39</v>
      </c>
      <c r="U94" s="134" t="s">
        <v>40</v>
      </c>
    </row>
    <row r="95" spans="1:21" ht="13.5" customHeight="1">
      <c r="A95" s="91" t="s">
        <v>42</v>
      </c>
      <c r="B95" s="52" t="s">
        <v>43</v>
      </c>
      <c r="C95" s="50">
        <v>7.7</v>
      </c>
      <c r="D95" s="57">
        <v>24</v>
      </c>
      <c r="E95" s="61">
        <v>0.0019236111111111112</v>
      </c>
      <c r="F95" s="62">
        <v>49</v>
      </c>
      <c r="G95" s="58">
        <v>0.001056712962962963</v>
      </c>
      <c r="H95" s="68">
        <v>28</v>
      </c>
      <c r="I95" s="63">
        <v>14</v>
      </c>
      <c r="J95" s="71">
        <v>63</v>
      </c>
      <c r="K95" s="49">
        <v>27</v>
      </c>
      <c r="L95" s="68">
        <v>34.99999999999999</v>
      </c>
      <c r="M95" s="74">
        <v>219</v>
      </c>
      <c r="N95" s="71">
        <v>20</v>
      </c>
      <c r="O95" s="49">
        <v>461</v>
      </c>
      <c r="P95" s="68">
        <v>16</v>
      </c>
      <c r="Q95" s="63">
        <v>6</v>
      </c>
      <c r="R95" s="71">
        <v>25</v>
      </c>
      <c r="S95" s="123">
        <v>260</v>
      </c>
      <c r="T95" s="53" t="s">
        <v>42</v>
      </c>
      <c r="U95" s="134" t="s">
        <v>43</v>
      </c>
    </row>
    <row r="96" spans="1:21" ht="13.5" customHeight="1">
      <c r="A96" s="91" t="s">
        <v>52</v>
      </c>
      <c r="B96" s="52" t="s">
        <v>35</v>
      </c>
      <c r="C96" s="50">
        <v>8.1</v>
      </c>
      <c r="D96" s="57">
        <v>20</v>
      </c>
      <c r="E96" s="61">
        <v>0.002013888888888889</v>
      </c>
      <c r="F96" s="62">
        <v>39</v>
      </c>
      <c r="G96" s="58">
        <v>0.0009490740740740741</v>
      </c>
      <c r="H96" s="68">
        <v>55</v>
      </c>
      <c r="I96" s="63">
        <v>8</v>
      </c>
      <c r="J96" s="71">
        <v>40</v>
      </c>
      <c r="K96" s="49">
        <v>23</v>
      </c>
      <c r="L96" s="68">
        <v>28.199999999999992</v>
      </c>
      <c r="M96" s="63">
        <v>179</v>
      </c>
      <c r="N96" s="71">
        <v>12</v>
      </c>
      <c r="O96" s="73">
        <v>405</v>
      </c>
      <c r="P96" s="68">
        <v>11</v>
      </c>
      <c r="Q96" s="63">
        <v>6</v>
      </c>
      <c r="R96" s="71">
        <v>25</v>
      </c>
      <c r="S96" s="123">
        <v>230.2</v>
      </c>
      <c r="T96" s="53" t="s">
        <v>52</v>
      </c>
      <c r="U96" s="134" t="s">
        <v>35</v>
      </c>
    </row>
    <row r="97" spans="1:21" ht="13.5" customHeight="1">
      <c r="A97" s="91" t="s">
        <v>51</v>
      </c>
      <c r="B97" s="52" t="s">
        <v>48</v>
      </c>
      <c r="C97" s="50">
        <v>8.5</v>
      </c>
      <c r="D97" s="57">
        <v>16</v>
      </c>
      <c r="E97" s="61">
        <v>0.0019756944444444444</v>
      </c>
      <c r="F97" s="62">
        <v>44</v>
      </c>
      <c r="G97" s="58">
        <v>0.0011284722222222223</v>
      </c>
      <c r="H97" s="68">
        <v>10</v>
      </c>
      <c r="I97" s="63">
        <v>7</v>
      </c>
      <c r="J97" s="71">
        <v>36</v>
      </c>
      <c r="K97" s="49">
        <v>45</v>
      </c>
      <c r="L97" s="68">
        <v>65.60000000000004</v>
      </c>
      <c r="M97" s="63">
        <v>194</v>
      </c>
      <c r="N97" s="71">
        <v>15</v>
      </c>
      <c r="O97" s="73">
        <v>401</v>
      </c>
      <c r="P97" s="68">
        <v>11</v>
      </c>
      <c r="Q97" s="63">
        <v>4</v>
      </c>
      <c r="R97" s="71">
        <v>9</v>
      </c>
      <c r="S97" s="123">
        <v>206.60000000000002</v>
      </c>
      <c r="T97" s="53" t="s">
        <v>51</v>
      </c>
      <c r="U97" s="134" t="s">
        <v>48</v>
      </c>
    </row>
    <row r="98" spans="1:21" ht="13.5" customHeight="1">
      <c r="A98" s="91" t="s">
        <v>53</v>
      </c>
      <c r="B98" s="52" t="s">
        <v>48</v>
      </c>
      <c r="C98" s="50">
        <v>8</v>
      </c>
      <c r="D98" s="57">
        <v>21</v>
      </c>
      <c r="E98" s="61">
        <v>0.0020555555555555557</v>
      </c>
      <c r="F98" s="62">
        <v>35</v>
      </c>
      <c r="G98" s="58">
        <v>0.0012210648148148148</v>
      </c>
      <c r="H98" s="68">
        <v>0</v>
      </c>
      <c r="I98" s="63">
        <v>9</v>
      </c>
      <c r="J98" s="71">
        <v>44</v>
      </c>
      <c r="K98" s="49">
        <v>33</v>
      </c>
      <c r="L98" s="68">
        <v>45.20000000000001</v>
      </c>
      <c r="M98" s="63">
        <v>206</v>
      </c>
      <c r="N98" s="71">
        <v>18</v>
      </c>
      <c r="O98" s="73">
        <v>428</v>
      </c>
      <c r="P98" s="68">
        <v>13</v>
      </c>
      <c r="Q98" s="63">
        <v>5</v>
      </c>
      <c r="R98" s="71">
        <v>17</v>
      </c>
      <c r="S98" s="123">
        <v>193.20000000000002</v>
      </c>
      <c r="T98" s="53" t="s">
        <v>53</v>
      </c>
      <c r="U98" s="134" t="s">
        <v>48</v>
      </c>
    </row>
    <row r="99" spans="1:21" ht="13.5" customHeight="1">
      <c r="A99" s="91" t="s">
        <v>44</v>
      </c>
      <c r="B99" s="52" t="s">
        <v>45</v>
      </c>
      <c r="C99" s="50">
        <v>8</v>
      </c>
      <c r="D99" s="57">
        <v>21</v>
      </c>
      <c r="E99" s="61">
        <v>0.0020555555555555557</v>
      </c>
      <c r="F99" s="62">
        <v>35</v>
      </c>
      <c r="G99" s="58">
        <v>0.0010694444444444445</v>
      </c>
      <c r="H99" s="68">
        <v>25</v>
      </c>
      <c r="I99" s="63">
        <v>3</v>
      </c>
      <c r="J99" s="71">
        <v>17</v>
      </c>
      <c r="K99" s="49">
        <v>25</v>
      </c>
      <c r="L99" s="68">
        <v>31.59999999999999</v>
      </c>
      <c r="M99" s="74">
        <v>214</v>
      </c>
      <c r="N99" s="71">
        <v>19</v>
      </c>
      <c r="O99" s="49">
        <v>475</v>
      </c>
      <c r="P99" s="68">
        <v>18</v>
      </c>
      <c r="Q99" s="63">
        <v>6</v>
      </c>
      <c r="R99" s="71">
        <v>25</v>
      </c>
      <c r="S99" s="123">
        <v>191.6</v>
      </c>
      <c r="T99" s="53" t="s">
        <v>44</v>
      </c>
      <c r="U99" s="134" t="s">
        <v>45</v>
      </c>
    </row>
    <row r="100" spans="1:21" ht="13.5" customHeight="1">
      <c r="A100" s="91" t="s">
        <v>47</v>
      </c>
      <c r="B100" s="52" t="s">
        <v>48</v>
      </c>
      <c r="C100" s="50">
        <v>8.5</v>
      </c>
      <c r="D100" s="57">
        <v>16</v>
      </c>
      <c r="E100" s="61">
        <v>0.0021064814814814813</v>
      </c>
      <c r="F100" s="62">
        <v>29</v>
      </c>
      <c r="G100" s="58">
        <v>0.0011284722222222223</v>
      </c>
      <c r="H100" s="68">
        <v>10</v>
      </c>
      <c r="I100" s="63">
        <v>7</v>
      </c>
      <c r="J100" s="71">
        <v>36</v>
      </c>
      <c r="K100" s="49">
        <v>27</v>
      </c>
      <c r="L100" s="68">
        <v>34.99999999999999</v>
      </c>
      <c r="M100" s="63">
        <v>202</v>
      </c>
      <c r="N100" s="71">
        <v>17</v>
      </c>
      <c r="O100" s="73">
        <v>514</v>
      </c>
      <c r="P100" s="68">
        <v>21</v>
      </c>
      <c r="Q100" s="63">
        <v>6</v>
      </c>
      <c r="R100" s="71">
        <v>25</v>
      </c>
      <c r="S100" s="123">
        <v>189</v>
      </c>
      <c r="T100" s="53" t="s">
        <v>47</v>
      </c>
      <c r="U100" s="134" t="s">
        <v>48</v>
      </c>
    </row>
    <row r="101" spans="1:21" ht="13.5" customHeight="1">
      <c r="A101" s="91" t="s">
        <v>41</v>
      </c>
      <c r="B101" s="52" t="s">
        <v>17</v>
      </c>
      <c r="C101" s="50">
        <v>8.2</v>
      </c>
      <c r="D101" s="57">
        <v>19</v>
      </c>
      <c r="E101" s="61">
        <v>0.002019675925925926</v>
      </c>
      <c r="F101" s="62">
        <v>39</v>
      </c>
      <c r="G101" s="58">
        <v>0.0010648148148148147</v>
      </c>
      <c r="H101" s="68">
        <v>26</v>
      </c>
      <c r="I101" s="63">
        <v>2</v>
      </c>
      <c r="J101" s="71">
        <v>12</v>
      </c>
      <c r="K101" s="49">
        <v>18</v>
      </c>
      <c r="L101" s="68">
        <v>19.699999999999996</v>
      </c>
      <c r="M101" s="74">
        <v>201</v>
      </c>
      <c r="N101" s="71">
        <v>16</v>
      </c>
      <c r="O101" s="49">
        <v>452</v>
      </c>
      <c r="P101" s="68">
        <v>16</v>
      </c>
      <c r="Q101" s="63">
        <v>6</v>
      </c>
      <c r="R101" s="71">
        <v>25</v>
      </c>
      <c r="S101" s="123">
        <v>172.7</v>
      </c>
      <c r="T101" s="53" t="s">
        <v>41</v>
      </c>
      <c r="U101" s="134" t="s">
        <v>17</v>
      </c>
    </row>
    <row r="102" spans="1:21" ht="13.5" customHeight="1" thickBot="1">
      <c r="A102" s="108" t="s">
        <v>46</v>
      </c>
      <c r="B102" s="109" t="s">
        <v>17</v>
      </c>
      <c r="C102" s="110">
        <v>8.9</v>
      </c>
      <c r="D102" s="101">
        <v>12</v>
      </c>
      <c r="E102" s="102"/>
      <c r="F102" s="103">
        <v>0</v>
      </c>
      <c r="G102" s="112">
        <v>0.0010532407407407407</v>
      </c>
      <c r="H102" s="114">
        <v>29</v>
      </c>
      <c r="I102" s="102">
        <v>7</v>
      </c>
      <c r="J102" s="113">
        <v>36</v>
      </c>
      <c r="K102" s="100">
        <v>32</v>
      </c>
      <c r="L102" s="114">
        <v>43.50000000000001</v>
      </c>
      <c r="M102" s="145">
        <v>175</v>
      </c>
      <c r="N102" s="113">
        <v>11</v>
      </c>
      <c r="O102" s="100">
        <v>389</v>
      </c>
      <c r="P102" s="114">
        <v>9</v>
      </c>
      <c r="Q102" s="102">
        <v>6</v>
      </c>
      <c r="R102" s="113">
        <v>25</v>
      </c>
      <c r="S102" s="128">
        <v>165.5</v>
      </c>
      <c r="T102" s="99" t="s">
        <v>46</v>
      </c>
      <c r="U102" s="139" t="s">
        <v>17</v>
      </c>
    </row>
    <row r="103" spans="1:21" ht="13.5" customHeight="1">
      <c r="A103" s="86" t="s">
        <v>38</v>
      </c>
      <c r="B103" s="116" t="s">
        <v>17</v>
      </c>
      <c r="C103" s="117">
        <v>8.3</v>
      </c>
      <c r="D103" s="88">
        <v>18</v>
      </c>
      <c r="E103" s="59"/>
      <c r="F103" s="60">
        <v>0</v>
      </c>
      <c r="G103" s="118">
        <v>0.0010451388888888889</v>
      </c>
      <c r="H103" s="120">
        <v>31</v>
      </c>
      <c r="I103" s="59">
        <v>5</v>
      </c>
      <c r="J103" s="119">
        <v>27</v>
      </c>
      <c r="K103" s="87">
        <v>11</v>
      </c>
      <c r="L103" s="120">
        <v>7.800000000000001</v>
      </c>
      <c r="M103" s="163">
        <v>212</v>
      </c>
      <c r="N103" s="119">
        <v>19</v>
      </c>
      <c r="O103" s="87">
        <v>470</v>
      </c>
      <c r="P103" s="120">
        <v>17</v>
      </c>
      <c r="Q103" s="59">
        <v>6</v>
      </c>
      <c r="R103" s="119">
        <v>25</v>
      </c>
      <c r="S103" s="129">
        <v>144.8</v>
      </c>
      <c r="T103" s="142" t="s">
        <v>38</v>
      </c>
      <c r="U103" s="140" t="s">
        <v>17</v>
      </c>
    </row>
    <row r="104" spans="1:21" ht="13.5" customHeight="1" thickBot="1">
      <c r="A104" s="92" t="s">
        <v>49</v>
      </c>
      <c r="B104" s="56" t="s">
        <v>50</v>
      </c>
      <c r="C104" s="93">
        <v>8.7</v>
      </c>
      <c r="D104" s="94">
        <v>14</v>
      </c>
      <c r="E104" s="95">
        <v>0.0024259259259259256</v>
      </c>
      <c r="F104" s="67">
        <v>0</v>
      </c>
      <c r="G104" s="96"/>
      <c r="H104" s="97">
        <v>0</v>
      </c>
      <c r="I104" s="66">
        <v>1</v>
      </c>
      <c r="J104" s="72">
        <v>7</v>
      </c>
      <c r="K104" s="96">
        <v>12</v>
      </c>
      <c r="L104" s="97">
        <v>9.5</v>
      </c>
      <c r="M104" s="66">
        <v>186</v>
      </c>
      <c r="N104" s="72">
        <v>13</v>
      </c>
      <c r="O104" s="98">
        <v>398</v>
      </c>
      <c r="P104" s="97">
        <v>10</v>
      </c>
      <c r="Q104" s="66">
        <v>6</v>
      </c>
      <c r="R104" s="72">
        <v>25</v>
      </c>
      <c r="S104" s="131">
        <v>78.5</v>
      </c>
      <c r="T104" s="143" t="s">
        <v>49</v>
      </c>
      <c r="U104" s="135" t="s">
        <v>50</v>
      </c>
    </row>
    <row r="105" spans="1:21" ht="13.5" customHeight="1">
      <c r="A105" s="75"/>
      <c r="B105" s="105"/>
      <c r="C105" s="81"/>
      <c r="D105" s="78"/>
      <c r="E105" s="79"/>
      <c r="F105" s="80"/>
      <c r="G105" s="162"/>
      <c r="H105" s="84"/>
      <c r="I105" s="82"/>
      <c r="J105" s="83"/>
      <c r="K105" s="81"/>
      <c r="L105" s="84"/>
      <c r="M105" s="82"/>
      <c r="N105" s="83"/>
      <c r="O105" s="81"/>
      <c r="P105" s="84"/>
      <c r="Q105" s="82"/>
      <c r="R105" s="83"/>
      <c r="S105" s="125"/>
      <c r="T105" s="105"/>
      <c r="U105" s="141"/>
    </row>
    <row r="106" spans="1:21" ht="13.5" customHeight="1" thickBot="1">
      <c r="A106" s="161" t="s">
        <v>146</v>
      </c>
      <c r="B106" s="99"/>
      <c r="C106" s="100"/>
      <c r="D106" s="101"/>
      <c r="E106" s="102"/>
      <c r="F106" s="103"/>
      <c r="G106" s="100"/>
      <c r="H106" s="101"/>
      <c r="I106" s="102"/>
      <c r="J106" s="103"/>
      <c r="K106" s="100"/>
      <c r="L106" s="101"/>
      <c r="M106" s="102"/>
      <c r="N106" s="103"/>
      <c r="O106" s="100"/>
      <c r="P106" s="101"/>
      <c r="Q106" s="102"/>
      <c r="R106" s="103"/>
      <c r="S106" s="127"/>
      <c r="T106" s="99">
        <v>2009</v>
      </c>
      <c r="U106" s="137"/>
    </row>
    <row r="107" spans="1:21" ht="13.5" customHeight="1">
      <c r="A107" s="86" t="s">
        <v>3</v>
      </c>
      <c r="B107" s="51" t="s">
        <v>142</v>
      </c>
      <c r="C107" s="87" t="s">
        <v>4</v>
      </c>
      <c r="D107" s="88" t="s">
        <v>5</v>
      </c>
      <c r="E107" s="59" t="s">
        <v>6</v>
      </c>
      <c r="F107" s="60" t="s">
        <v>5</v>
      </c>
      <c r="G107" s="87" t="s">
        <v>7</v>
      </c>
      <c r="H107" s="88" t="s">
        <v>5</v>
      </c>
      <c r="I107" s="69" t="s">
        <v>8</v>
      </c>
      <c r="J107" s="70" t="s">
        <v>5</v>
      </c>
      <c r="K107" s="89" t="s">
        <v>9</v>
      </c>
      <c r="L107" s="90" t="s">
        <v>5</v>
      </c>
      <c r="M107" s="69" t="s">
        <v>10</v>
      </c>
      <c r="N107" s="70" t="s">
        <v>5</v>
      </c>
      <c r="O107" s="89" t="s">
        <v>11</v>
      </c>
      <c r="P107" s="90" t="s">
        <v>5</v>
      </c>
      <c r="Q107" s="69" t="s">
        <v>12</v>
      </c>
      <c r="R107" s="70" t="s">
        <v>5</v>
      </c>
      <c r="S107" s="122" t="s">
        <v>13</v>
      </c>
      <c r="T107" s="142" t="s">
        <v>3</v>
      </c>
      <c r="U107" s="133" t="s">
        <v>142</v>
      </c>
    </row>
    <row r="108" spans="1:21" ht="13.5" customHeight="1">
      <c r="A108" s="91" t="s">
        <v>56</v>
      </c>
      <c r="B108" s="52" t="s">
        <v>15</v>
      </c>
      <c r="C108" s="50">
        <v>7.9</v>
      </c>
      <c r="D108" s="57">
        <v>24</v>
      </c>
      <c r="E108" s="61">
        <v>0.001971064814814815</v>
      </c>
      <c r="F108" s="62">
        <v>42</v>
      </c>
      <c r="G108" s="58">
        <v>0.0010347222222222222</v>
      </c>
      <c r="H108" s="68">
        <v>43</v>
      </c>
      <c r="I108" s="63">
        <v>12</v>
      </c>
      <c r="J108" s="71">
        <v>61</v>
      </c>
      <c r="K108" s="49">
        <v>13</v>
      </c>
      <c r="L108" s="68">
        <v>16.2</v>
      </c>
      <c r="M108" s="74">
        <v>221</v>
      </c>
      <c r="N108" s="71">
        <v>23</v>
      </c>
      <c r="O108" s="49">
        <v>452</v>
      </c>
      <c r="P108" s="68">
        <v>18</v>
      </c>
      <c r="Q108" s="63">
        <v>6</v>
      </c>
      <c r="R108" s="71">
        <v>25</v>
      </c>
      <c r="S108" s="123">
        <v>252.2</v>
      </c>
      <c r="T108" s="53" t="s">
        <v>56</v>
      </c>
      <c r="U108" s="134" t="s">
        <v>15</v>
      </c>
    </row>
    <row r="109" spans="1:21" ht="13.5" customHeight="1">
      <c r="A109" s="91" t="s">
        <v>65</v>
      </c>
      <c r="B109" s="52" t="s">
        <v>35</v>
      </c>
      <c r="C109" s="50">
        <v>7.8</v>
      </c>
      <c r="D109" s="57">
        <v>25</v>
      </c>
      <c r="E109" s="61">
        <v>0.0020370370370370373</v>
      </c>
      <c r="F109" s="62">
        <v>35</v>
      </c>
      <c r="G109" s="49"/>
      <c r="H109" s="68">
        <v>0</v>
      </c>
      <c r="I109" s="63">
        <v>8</v>
      </c>
      <c r="J109" s="71">
        <v>45</v>
      </c>
      <c r="K109" s="49">
        <v>44</v>
      </c>
      <c r="L109" s="68">
        <v>75.1</v>
      </c>
      <c r="M109" s="63">
        <v>215</v>
      </c>
      <c r="N109" s="71">
        <v>22</v>
      </c>
      <c r="O109" s="73">
        <v>398</v>
      </c>
      <c r="P109" s="68">
        <v>12</v>
      </c>
      <c r="Q109" s="63">
        <v>6</v>
      </c>
      <c r="R109" s="71">
        <v>25</v>
      </c>
      <c r="S109" s="123">
        <v>239.1</v>
      </c>
      <c r="T109" s="53" t="s">
        <v>65</v>
      </c>
      <c r="U109" s="134" t="s">
        <v>35</v>
      </c>
    </row>
    <row r="110" spans="1:21" ht="13.5" customHeight="1">
      <c r="A110" s="91" t="s">
        <v>62</v>
      </c>
      <c r="B110" s="52" t="s">
        <v>15</v>
      </c>
      <c r="C110" s="50">
        <v>7.7</v>
      </c>
      <c r="D110" s="57">
        <v>26</v>
      </c>
      <c r="E110" s="61">
        <v>0.0020150462962962965</v>
      </c>
      <c r="F110" s="62">
        <v>37</v>
      </c>
      <c r="G110" s="58">
        <v>0.0011238425925925927</v>
      </c>
      <c r="H110" s="68">
        <v>21</v>
      </c>
      <c r="I110" s="63">
        <v>8</v>
      </c>
      <c r="J110" s="71">
        <v>45</v>
      </c>
      <c r="K110" s="49">
        <v>21</v>
      </c>
      <c r="L110" s="68">
        <v>31.399999999999988</v>
      </c>
      <c r="M110" s="74">
        <v>194</v>
      </c>
      <c r="N110" s="71">
        <v>17</v>
      </c>
      <c r="O110" s="49">
        <v>394</v>
      </c>
      <c r="P110" s="68">
        <v>12</v>
      </c>
      <c r="Q110" s="63">
        <v>6</v>
      </c>
      <c r="R110" s="71">
        <v>25</v>
      </c>
      <c r="S110" s="123">
        <v>214.39999999999998</v>
      </c>
      <c r="T110" s="53" t="s">
        <v>62</v>
      </c>
      <c r="U110" s="134" t="s">
        <v>15</v>
      </c>
    </row>
    <row r="111" spans="1:21" ht="13.5" customHeight="1">
      <c r="A111" s="91" t="s">
        <v>57</v>
      </c>
      <c r="B111" s="52" t="s">
        <v>17</v>
      </c>
      <c r="C111" s="50">
        <v>7.7</v>
      </c>
      <c r="D111" s="57">
        <v>26</v>
      </c>
      <c r="E111" s="61">
        <v>0.001994212962962963</v>
      </c>
      <c r="F111" s="62">
        <v>40</v>
      </c>
      <c r="G111" s="58">
        <v>0.0009259259259259259</v>
      </c>
      <c r="H111" s="68">
        <v>70</v>
      </c>
      <c r="I111" s="63">
        <v>0</v>
      </c>
      <c r="J111" s="71">
        <v>8</v>
      </c>
      <c r="K111" s="49">
        <v>7</v>
      </c>
      <c r="L111" s="68">
        <v>4.8</v>
      </c>
      <c r="M111" s="74">
        <v>194</v>
      </c>
      <c r="N111" s="71">
        <v>17</v>
      </c>
      <c r="O111" s="49">
        <v>484</v>
      </c>
      <c r="P111" s="68">
        <v>21</v>
      </c>
      <c r="Q111" s="63">
        <v>5</v>
      </c>
      <c r="R111" s="71">
        <v>17</v>
      </c>
      <c r="S111" s="123">
        <v>203.8</v>
      </c>
      <c r="T111" s="53" t="s">
        <v>57</v>
      </c>
      <c r="U111" s="134" t="s">
        <v>17</v>
      </c>
    </row>
    <row r="112" spans="1:21" ht="13.5" customHeight="1">
      <c r="A112" s="91" t="s">
        <v>58</v>
      </c>
      <c r="B112" s="52" t="s">
        <v>59</v>
      </c>
      <c r="C112" s="50">
        <v>8.4</v>
      </c>
      <c r="D112" s="57">
        <v>19</v>
      </c>
      <c r="E112" s="61">
        <v>0.0020486111111111113</v>
      </c>
      <c r="F112" s="62">
        <v>34</v>
      </c>
      <c r="G112" s="58">
        <v>0.0010023148148148148</v>
      </c>
      <c r="H112" s="68">
        <v>51</v>
      </c>
      <c r="I112" s="63">
        <v>3</v>
      </c>
      <c r="J112" s="71">
        <v>20</v>
      </c>
      <c r="K112" s="49">
        <v>11</v>
      </c>
      <c r="L112" s="68">
        <v>12.4</v>
      </c>
      <c r="M112" s="74">
        <v>194</v>
      </c>
      <c r="N112" s="71">
        <v>17</v>
      </c>
      <c r="O112" s="49">
        <v>424</v>
      </c>
      <c r="P112" s="68">
        <v>15</v>
      </c>
      <c r="Q112" s="63">
        <v>6</v>
      </c>
      <c r="R112" s="71">
        <v>25</v>
      </c>
      <c r="S112" s="123">
        <v>193.4</v>
      </c>
      <c r="T112" s="53" t="s">
        <v>58</v>
      </c>
      <c r="U112" s="134" t="s">
        <v>59</v>
      </c>
    </row>
    <row r="113" spans="1:21" ht="13.5" customHeight="1">
      <c r="A113" s="91" t="s">
        <v>64</v>
      </c>
      <c r="B113" s="52" t="s">
        <v>35</v>
      </c>
      <c r="C113" s="50">
        <v>8.2</v>
      </c>
      <c r="D113" s="57">
        <v>21</v>
      </c>
      <c r="E113" s="63"/>
      <c r="F113" s="62">
        <v>0</v>
      </c>
      <c r="G113" s="58">
        <v>0.0010011574074074074</v>
      </c>
      <c r="H113" s="68">
        <v>51</v>
      </c>
      <c r="I113" s="63">
        <v>4</v>
      </c>
      <c r="J113" s="71">
        <v>26</v>
      </c>
      <c r="K113" s="49">
        <v>20</v>
      </c>
      <c r="L113" s="68">
        <v>29.49999999999999</v>
      </c>
      <c r="M113" s="63">
        <v>187</v>
      </c>
      <c r="N113" s="71">
        <v>15</v>
      </c>
      <c r="O113" s="73">
        <v>432</v>
      </c>
      <c r="P113" s="68">
        <v>16</v>
      </c>
      <c r="Q113" s="63">
        <v>5</v>
      </c>
      <c r="R113" s="71">
        <v>17</v>
      </c>
      <c r="S113" s="123">
        <v>175.5</v>
      </c>
      <c r="T113" s="53" t="s">
        <v>64</v>
      </c>
      <c r="U113" s="134" t="s">
        <v>35</v>
      </c>
    </row>
    <row r="114" spans="1:21" ht="13.5" customHeight="1">
      <c r="A114" s="106" t="s">
        <v>54</v>
      </c>
      <c r="B114" s="54" t="s">
        <v>55</v>
      </c>
      <c r="C114" s="50">
        <v>8</v>
      </c>
      <c r="D114" s="57">
        <v>23</v>
      </c>
      <c r="E114" s="61">
        <v>0.001986111111111111</v>
      </c>
      <c r="F114" s="62">
        <v>40</v>
      </c>
      <c r="G114" s="58">
        <v>0.0010891203703703703</v>
      </c>
      <c r="H114" s="68">
        <v>29</v>
      </c>
      <c r="I114" s="63">
        <v>3</v>
      </c>
      <c r="J114" s="71">
        <v>20</v>
      </c>
      <c r="K114" s="49">
        <v>6</v>
      </c>
      <c r="L114" s="68">
        <v>2.9</v>
      </c>
      <c r="M114" s="74">
        <v>198</v>
      </c>
      <c r="N114" s="71">
        <v>18</v>
      </c>
      <c r="O114" s="49">
        <v>418</v>
      </c>
      <c r="P114" s="68">
        <v>14</v>
      </c>
      <c r="Q114" s="63">
        <v>6</v>
      </c>
      <c r="R114" s="71">
        <v>25</v>
      </c>
      <c r="S114" s="123">
        <v>171.9</v>
      </c>
      <c r="T114" s="144" t="s">
        <v>54</v>
      </c>
      <c r="U114" s="138" t="s">
        <v>55</v>
      </c>
    </row>
    <row r="115" spans="1:21" ht="13.5" customHeight="1" thickBot="1">
      <c r="A115" s="108" t="s">
        <v>63</v>
      </c>
      <c r="B115" s="109" t="s">
        <v>15</v>
      </c>
      <c r="C115" s="110">
        <v>8.5</v>
      </c>
      <c r="D115" s="101">
        <v>18</v>
      </c>
      <c r="E115" s="111">
        <v>0.0023472222222222223</v>
      </c>
      <c r="F115" s="103">
        <v>1</v>
      </c>
      <c r="G115" s="112">
        <v>0.001074074074074074</v>
      </c>
      <c r="H115" s="114">
        <v>33</v>
      </c>
      <c r="I115" s="102">
        <v>7</v>
      </c>
      <c r="J115" s="113">
        <v>41</v>
      </c>
      <c r="K115" s="100">
        <v>13</v>
      </c>
      <c r="L115" s="114">
        <v>16.2</v>
      </c>
      <c r="M115" s="145">
        <v>190</v>
      </c>
      <c r="N115" s="113">
        <v>16</v>
      </c>
      <c r="O115" s="100">
        <v>438</v>
      </c>
      <c r="P115" s="114">
        <v>16</v>
      </c>
      <c r="Q115" s="102">
        <v>6</v>
      </c>
      <c r="R115" s="113">
        <v>25</v>
      </c>
      <c r="S115" s="128">
        <v>166.2</v>
      </c>
      <c r="T115" s="99" t="s">
        <v>63</v>
      </c>
      <c r="U115" s="139" t="s">
        <v>15</v>
      </c>
    </row>
    <row r="116" spans="1:21" ht="13.5" customHeight="1">
      <c r="A116" s="171" t="s">
        <v>60</v>
      </c>
      <c r="B116" s="172" t="s">
        <v>61</v>
      </c>
      <c r="C116" s="117">
        <v>8.8</v>
      </c>
      <c r="D116" s="88">
        <v>15</v>
      </c>
      <c r="E116" s="173">
        <v>0.00234375</v>
      </c>
      <c r="F116" s="60">
        <v>1</v>
      </c>
      <c r="G116" s="118">
        <v>0.0010208333333333334</v>
      </c>
      <c r="H116" s="120">
        <v>46</v>
      </c>
      <c r="I116" s="59">
        <v>0</v>
      </c>
      <c r="J116" s="119">
        <v>8</v>
      </c>
      <c r="K116" s="87">
        <v>1</v>
      </c>
      <c r="L116" s="120">
        <v>0</v>
      </c>
      <c r="M116" s="163">
        <v>192</v>
      </c>
      <c r="N116" s="119">
        <v>16</v>
      </c>
      <c r="O116" s="87">
        <v>510</v>
      </c>
      <c r="P116" s="120">
        <v>23</v>
      </c>
      <c r="Q116" s="59">
        <v>6</v>
      </c>
      <c r="R116" s="119">
        <v>25</v>
      </c>
      <c r="S116" s="129">
        <v>134</v>
      </c>
      <c r="T116" s="174" t="s">
        <v>60</v>
      </c>
      <c r="U116" s="175" t="s">
        <v>61</v>
      </c>
    </row>
    <row r="117" spans="1:21" ht="13.5" customHeight="1" thickBot="1">
      <c r="A117" s="92" t="s">
        <v>66</v>
      </c>
      <c r="B117" s="56" t="s">
        <v>28</v>
      </c>
      <c r="C117" s="93">
        <v>8.4</v>
      </c>
      <c r="D117" s="94">
        <v>19</v>
      </c>
      <c r="E117" s="66"/>
      <c r="F117" s="67">
        <v>0</v>
      </c>
      <c r="G117" s="107">
        <v>0.0010937499999999999</v>
      </c>
      <c r="H117" s="97">
        <v>28</v>
      </c>
      <c r="I117" s="66">
        <v>3</v>
      </c>
      <c r="J117" s="72">
        <v>20</v>
      </c>
      <c r="K117" s="96">
        <v>6</v>
      </c>
      <c r="L117" s="97">
        <v>2.9</v>
      </c>
      <c r="M117" s="66">
        <v>200</v>
      </c>
      <c r="N117" s="72">
        <v>18</v>
      </c>
      <c r="O117" s="98">
        <v>411</v>
      </c>
      <c r="P117" s="97">
        <v>14</v>
      </c>
      <c r="Q117" s="66">
        <v>6</v>
      </c>
      <c r="R117" s="72">
        <v>25</v>
      </c>
      <c r="S117" s="131">
        <v>126.9</v>
      </c>
      <c r="T117" s="143" t="s">
        <v>66</v>
      </c>
      <c r="U117" s="135" t="s">
        <v>28</v>
      </c>
    </row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5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24.140625" style="0" customWidth="1"/>
    <col min="2" max="2" width="6.8515625" style="0" customWidth="1"/>
    <col min="4" max="4" width="8.7109375" style="0" customWidth="1"/>
    <col min="6" max="6" width="8.7109375" style="0" customWidth="1"/>
    <col min="8" max="8" width="8.7109375" style="0" customWidth="1"/>
    <col min="17" max="17" width="9.57421875" style="0" bestFit="1" customWidth="1"/>
  </cols>
  <sheetData>
    <row r="1" ht="12">
      <c r="A1">
        <v>2006</v>
      </c>
    </row>
    <row r="2" spans="1:19" ht="12">
      <c r="A2" s="41" t="s">
        <v>3</v>
      </c>
      <c r="B2" s="41"/>
      <c r="C2" s="37" t="s">
        <v>4</v>
      </c>
      <c r="D2" s="37" t="s">
        <v>5</v>
      </c>
      <c r="E2" s="37" t="s">
        <v>6</v>
      </c>
      <c r="F2" s="37" t="s">
        <v>5</v>
      </c>
      <c r="G2" s="37" t="s">
        <v>7</v>
      </c>
      <c r="H2" s="37" t="s">
        <v>5</v>
      </c>
      <c r="I2" s="38" t="s">
        <v>8</v>
      </c>
      <c r="J2" s="38" t="s">
        <v>5</v>
      </c>
      <c r="K2" s="38" t="s">
        <v>9</v>
      </c>
      <c r="L2" s="38" t="s">
        <v>5</v>
      </c>
      <c r="M2" s="38" t="s">
        <v>10</v>
      </c>
      <c r="N2" s="38" t="s">
        <v>5</v>
      </c>
      <c r="O2" s="38" t="s">
        <v>11</v>
      </c>
      <c r="P2" s="38" t="s">
        <v>5</v>
      </c>
      <c r="Q2" s="38" t="s">
        <v>12</v>
      </c>
      <c r="R2" s="38" t="s">
        <v>5</v>
      </c>
      <c r="S2" s="38" t="s">
        <v>13</v>
      </c>
    </row>
    <row r="3" spans="1:19" ht="12">
      <c r="A3" s="41" t="s">
        <v>25</v>
      </c>
      <c r="B3" s="37" t="s">
        <v>26</v>
      </c>
      <c r="C3" s="42">
        <v>7.8</v>
      </c>
      <c r="D3" s="37">
        <f>INDEX('50Ž'!$A$2:$A$34,MATCH(C3,'50Ž'!$B$2:$B$34))</f>
        <v>19</v>
      </c>
      <c r="E3" s="35">
        <v>0.0020370370370370373</v>
      </c>
      <c r="F3" s="37">
        <f>INDEX('800Ž'!$A$2:$A$76,MATCH(E3,'800Ž'!$B$2:$B$76))-1</f>
        <v>25</v>
      </c>
      <c r="G3" s="35">
        <v>0.0008425925925925926</v>
      </c>
      <c r="H3" s="39">
        <f>INDEX('100Ž'!$A$2:$A$91,MATCH(G3,'100Ž'!$B$2:$B$91))-1</f>
        <v>63</v>
      </c>
      <c r="I3" s="37">
        <v>11</v>
      </c>
      <c r="J3" s="39">
        <f>INDEX('sh-Ž'!$A$2:$A$21,MATCH(I3,'sh-Ž'!$B$2:$B$21,-1))</f>
        <v>35</v>
      </c>
      <c r="K3" s="37">
        <v>30</v>
      </c>
      <c r="L3" s="39">
        <f>INDEX('b-Ž'!$A$22:$A$51,MATCH(K3,'b-Ž'!$B$22:$B$51,-1))</f>
        <v>74.9</v>
      </c>
      <c r="M3" s="39">
        <v>201</v>
      </c>
      <c r="N3" s="39">
        <f>INDEX('sk-Ž'!$A$2:$A$34,MATCH(M3,'sk-Ž'!$B$2:$B$34,-1))-1</f>
        <v>12</v>
      </c>
      <c r="O3" s="37">
        <v>451</v>
      </c>
      <c r="P3" s="39">
        <f>INDEX('hod-Ž'!$A$2:$A$34,MATCH(O3,'hod-Ž'!$B$2:$B$34,-1))-1</f>
        <v>11</v>
      </c>
      <c r="Q3" s="37">
        <v>6</v>
      </c>
      <c r="R3" s="39">
        <f>INDEX(pobyblivost!$A$2:$A$8,MATCH(Q3,pobyblivost!$B$2:$B$8,-1))</f>
        <v>25</v>
      </c>
      <c r="S3" s="39">
        <f aca="true" t="shared" si="0" ref="S3:S12">SUM(D3,F3,H3,J3,L3,N3,P3,R3)</f>
        <v>264.9</v>
      </c>
    </row>
    <row r="4" spans="1:19" ht="12">
      <c r="A4" s="41" t="s">
        <v>22</v>
      </c>
      <c r="B4" s="37" t="s">
        <v>23</v>
      </c>
      <c r="C4" s="42">
        <v>7.6</v>
      </c>
      <c r="D4" s="37">
        <f>INDEX('50Ž'!$A$2:$A$34,MATCH(C4,'50Ž'!$B$2:$B$34))</f>
        <v>21</v>
      </c>
      <c r="E4" s="35">
        <v>0.0019780092592592592</v>
      </c>
      <c r="F4" s="37">
        <f>INDEX('800Ž'!$A$2:$A$76,MATCH(E4,'800Ž'!$B$2:$B$76))-1</f>
        <v>31</v>
      </c>
      <c r="G4" s="37"/>
      <c r="H4" s="39">
        <v>0</v>
      </c>
      <c r="I4" s="37">
        <v>13</v>
      </c>
      <c r="J4" s="39">
        <f>INDEX('sh-Ž'!$A$2:$A$21,MATCH(I4,'sh-Ž'!$B$2:$B$21,-1))</f>
        <v>41</v>
      </c>
      <c r="K4" s="37">
        <v>41</v>
      </c>
      <c r="L4" s="39">
        <v>96</v>
      </c>
      <c r="M4" s="39">
        <v>218</v>
      </c>
      <c r="N4" s="39">
        <f>INDEX('sk-Ž'!$A$2:$A$34,MATCH(M4,'sk-Ž'!$B$2:$B$34,-1))-1</f>
        <v>16</v>
      </c>
      <c r="O4" s="37">
        <v>557</v>
      </c>
      <c r="P4" s="39">
        <f>INDEX('hod-Ž'!$A$2:$A$34,MATCH(O4,'hod-Ž'!$B$2:$B$34,-1))-1</f>
        <v>22</v>
      </c>
      <c r="Q4" s="37">
        <v>6</v>
      </c>
      <c r="R4" s="39">
        <f>INDEX(pobyblivost!$A$2:$A$8,MATCH(Q4,pobyblivost!$B$2:$B$8,-1))</f>
        <v>25</v>
      </c>
      <c r="S4" s="39">
        <f t="shared" si="0"/>
        <v>252</v>
      </c>
    </row>
    <row r="5" spans="1:19" ht="12">
      <c r="A5" s="41" t="s">
        <v>16</v>
      </c>
      <c r="B5" s="37" t="s">
        <v>17</v>
      </c>
      <c r="C5" s="42">
        <v>8</v>
      </c>
      <c r="D5" s="37">
        <f>INDEX('50Ž'!$A$2:$A$34,MATCH(C5,'50Ž'!$B$2:$B$34))</f>
        <v>17</v>
      </c>
      <c r="E5" s="35">
        <v>0.0018425925925925927</v>
      </c>
      <c r="F5" s="37">
        <f>INDEX('800Ž'!$A$2:$A$76,MATCH(E5,'800Ž'!$B$2:$B$76))-1</f>
        <v>46</v>
      </c>
      <c r="G5" s="35">
        <v>0.0010069444444444444</v>
      </c>
      <c r="H5" s="39">
        <f>INDEX('100Ž'!$A$2:$A$91,MATCH(G5,'100Ž'!$B$2:$B$91))-1</f>
        <v>22</v>
      </c>
      <c r="I5" s="37">
        <v>14</v>
      </c>
      <c r="J5" s="39">
        <f>INDEX('sh-Ž'!$A$2:$A$21,MATCH(I5,'sh-Ž'!$B$2:$B$21,-1))</f>
        <v>44</v>
      </c>
      <c r="K5" s="37">
        <v>11</v>
      </c>
      <c r="L5" s="39">
        <f>INDEX('b-Ž'!$A$22:$A$51,MATCH(K5,'b-Ž'!$B$22:$B$51,-1))</f>
        <v>28.8</v>
      </c>
      <c r="M5" s="39">
        <v>224</v>
      </c>
      <c r="N5" s="39">
        <f>INDEX('sk-Ž'!$A$2:$A$34,MATCH(M5,'sk-Ž'!$B$2:$B$34,-1))-1</f>
        <v>18</v>
      </c>
      <c r="O5" s="37">
        <v>556</v>
      </c>
      <c r="P5" s="39">
        <f>INDEX('hod-Ž'!$A$2:$A$34,MATCH(O5,'hod-Ž'!$B$2:$B$34,-1))-1</f>
        <v>22</v>
      </c>
      <c r="Q5" s="37">
        <v>6</v>
      </c>
      <c r="R5" s="39">
        <f>INDEX(pobyblivost!$A$2:$A$8,MATCH(Q5,pobyblivost!$B$2:$B$8,-1))</f>
        <v>25</v>
      </c>
      <c r="S5" s="39">
        <f t="shared" si="0"/>
        <v>222.8</v>
      </c>
    </row>
    <row r="6" spans="1:19" ht="12">
      <c r="A6" s="41" t="s">
        <v>18</v>
      </c>
      <c r="B6" s="37" t="s">
        <v>17</v>
      </c>
      <c r="C6" s="42">
        <v>7.7</v>
      </c>
      <c r="D6" s="37">
        <f>INDEX('50Ž'!$A$2:$A$34,MATCH(C6,'50Ž'!$B$2:$B$34))</f>
        <v>20</v>
      </c>
      <c r="E6" s="35">
        <v>0.001972222222222222</v>
      </c>
      <c r="F6" s="37">
        <f>INDEX('800Ž'!$A$2:$A$76,MATCH(E6,'800Ž'!$B$2:$B$76))-1</f>
        <v>32</v>
      </c>
      <c r="G6" s="35">
        <v>0.0010092592592592592</v>
      </c>
      <c r="H6" s="39">
        <f>INDEX('100Ž'!$A$2:$A$91,MATCH(G6,'100Ž'!$B$2:$B$91))-1</f>
        <v>21</v>
      </c>
      <c r="I6" s="37">
        <v>15</v>
      </c>
      <c r="J6" s="39">
        <f>INDEX('sh-Ž'!$A$2:$A$21,MATCH(I6,'sh-Ž'!$B$2:$B$21,-1))</f>
        <v>47</v>
      </c>
      <c r="K6" s="37">
        <v>16</v>
      </c>
      <c r="L6" s="39">
        <f>INDEX('b-Ž'!$A$22:$A$51,MATCH(K6,'b-Ž'!$B$22:$B$51,-1))</f>
        <v>41.3</v>
      </c>
      <c r="M6" s="39">
        <v>225</v>
      </c>
      <c r="N6" s="39">
        <f>INDEX('sk-Ž'!$A$2:$A$34,MATCH(M6,'sk-Ž'!$B$2:$B$34,-1))-1</f>
        <v>18</v>
      </c>
      <c r="O6" s="37">
        <v>469</v>
      </c>
      <c r="P6" s="39">
        <f>INDEX('hod-Ž'!$A$2:$A$34,MATCH(O6,'hod-Ž'!$B$2:$B$34,-1))-1</f>
        <v>13</v>
      </c>
      <c r="Q6" s="37">
        <v>6</v>
      </c>
      <c r="R6" s="39">
        <f>INDEX(pobyblivost!$A$2:$A$8,MATCH(Q6,pobyblivost!$B$2:$B$8,-1))</f>
        <v>25</v>
      </c>
      <c r="S6" s="39">
        <f t="shared" si="0"/>
        <v>217.3</v>
      </c>
    </row>
    <row r="7" spans="1:19" ht="12">
      <c r="A7" s="41" t="s">
        <v>29</v>
      </c>
      <c r="B7" s="37" t="s">
        <v>30</v>
      </c>
      <c r="C7" s="42">
        <v>7.6</v>
      </c>
      <c r="D7" s="37">
        <f>INDEX('50Ž'!$A$2:$A$34,MATCH(C7,'50Ž'!$B$2:$B$34))</f>
        <v>21</v>
      </c>
      <c r="E7" s="35">
        <v>0.0018599537037037037</v>
      </c>
      <c r="F7" s="37">
        <f>INDEX('800Ž'!$A$2:$A$76,MATCH(E7,'800Ž'!$B$2:$B$76))-1</f>
        <v>44</v>
      </c>
      <c r="G7" s="35">
        <v>0.0010196759259259258</v>
      </c>
      <c r="H7" s="39">
        <f>INDEX('100Ž'!$A$2:$A$91,MATCH(G7,'100Ž'!$B$2:$B$91))-1</f>
        <v>19</v>
      </c>
      <c r="I7" s="37">
        <v>10</v>
      </c>
      <c r="J7" s="39">
        <f>INDEX('sh-Ž'!$A$2:$A$21,MATCH(I7,'sh-Ž'!$B$2:$B$21,-1))</f>
        <v>32</v>
      </c>
      <c r="K7" s="37">
        <v>11</v>
      </c>
      <c r="L7" s="39">
        <f>INDEX('b-Ž'!$A$22:$A$51,MATCH(K7,'b-Ž'!$B$22:$B$51,-1))</f>
        <v>28.8</v>
      </c>
      <c r="M7" s="37">
        <v>215</v>
      </c>
      <c r="N7" s="39">
        <f>INDEX('sk-Ž'!$A$2:$A$34,MATCH(M7,'sk-Ž'!$B$2:$B$34,-1))-1</f>
        <v>16</v>
      </c>
      <c r="O7" s="39">
        <v>647</v>
      </c>
      <c r="P7" s="39">
        <f>INDEX('hod-Ž'!$A$2:$A$34,MATCH(O7,'hod-Ž'!$B$2:$B$34,-1))-1</f>
        <v>30</v>
      </c>
      <c r="Q7" s="37">
        <v>6</v>
      </c>
      <c r="R7" s="39">
        <f>INDEX(pobyblivost!$A$2:$A$8,MATCH(Q7,pobyblivost!$B$2:$B$8,-1))</f>
        <v>25</v>
      </c>
      <c r="S7" s="39">
        <f t="shared" si="0"/>
        <v>215.8</v>
      </c>
    </row>
    <row r="8" spans="1:19" ht="12">
      <c r="A8" s="41" t="s">
        <v>27</v>
      </c>
      <c r="B8" s="37" t="s">
        <v>28</v>
      </c>
      <c r="C8" s="42">
        <v>8.4</v>
      </c>
      <c r="D8" s="37">
        <f>INDEX('50Ž'!$A$2:$A$34,MATCH(C8,'50Ž'!$B$2:$B$34))</f>
        <v>13</v>
      </c>
      <c r="E8" s="35">
        <v>0.002</v>
      </c>
      <c r="F8" s="37">
        <f>INDEX('800Ž'!$A$2:$A$76,MATCH(E8,'800Ž'!$B$2:$B$76))-1</f>
        <v>29</v>
      </c>
      <c r="G8" s="35">
        <v>0.0009594907407407407</v>
      </c>
      <c r="H8" s="39">
        <f>INDEX('100Ž'!$A$2:$A$91,MATCH(G8,'100Ž'!$B$2:$B$91))-1</f>
        <v>34</v>
      </c>
      <c r="I8" s="37">
        <v>12</v>
      </c>
      <c r="J8" s="39">
        <f>INDEX('sh-Ž'!$A$2:$A$21,MATCH(I8,'sh-Ž'!$B$2:$B$21,-1))</f>
        <v>38</v>
      </c>
      <c r="K8" s="37">
        <v>22</v>
      </c>
      <c r="L8" s="39">
        <f>INDEX('b-Ž'!$A$22:$A$51,MATCH(K8,'b-Ž'!$B$22:$B$51,-1))</f>
        <v>55.69999999999999</v>
      </c>
      <c r="M8" s="37">
        <v>193</v>
      </c>
      <c r="N8" s="39">
        <f>INDEX('sk-Ž'!$A$2:$A$34,MATCH(M8,'sk-Ž'!$B$2:$B$34,-1))-1</f>
        <v>11</v>
      </c>
      <c r="O8" s="39">
        <v>520</v>
      </c>
      <c r="P8" s="39">
        <f>INDEX('hod-Ž'!$A$2:$A$34,MATCH(O8,'hod-Ž'!$B$2:$B$34,-1))-1</f>
        <v>18</v>
      </c>
      <c r="Q8" s="37">
        <v>5</v>
      </c>
      <c r="R8" s="39">
        <f>INDEX(pobyblivost!$A$2:$A$8,MATCH(Q8,pobyblivost!$B$2:$B$8,-1))</f>
        <v>17</v>
      </c>
      <c r="S8" s="39">
        <f t="shared" si="0"/>
        <v>215.7</v>
      </c>
    </row>
    <row r="9" spans="1:19" ht="12">
      <c r="A9" s="41" t="s">
        <v>14</v>
      </c>
      <c r="B9" s="37" t="s">
        <v>15</v>
      </c>
      <c r="C9" s="42">
        <v>8.6</v>
      </c>
      <c r="D9" s="37">
        <f>INDEX('50Ž'!$A$2:$A$34,MATCH(C9,'50Ž'!$B$2:$B$34))</f>
        <v>11</v>
      </c>
      <c r="E9" s="35">
        <v>0.0020983796296296293</v>
      </c>
      <c r="F9" s="37">
        <f>INDEX('800Ž'!$A$2:$A$76,MATCH(E9,'800Ž'!$B$2:$B$76))-1</f>
        <v>18</v>
      </c>
      <c r="G9" s="35">
        <v>0.0008530092592592592</v>
      </c>
      <c r="H9" s="39">
        <f>INDEX('100Ž'!$A$2:$A$91,MATCH(G9,'100Ž'!$B$2:$B$91))-1</f>
        <v>60</v>
      </c>
      <c r="I9" s="37">
        <v>13</v>
      </c>
      <c r="J9" s="39">
        <f>INDEX('sh-Ž'!$A$2:$A$21,MATCH(I9,'sh-Ž'!$B$2:$B$21,-1))</f>
        <v>41</v>
      </c>
      <c r="K9" s="37">
        <v>10</v>
      </c>
      <c r="L9" s="39">
        <f>INDEX('b-Ž'!$A$22:$A$51,MATCH(K9,'b-Ž'!$B$22:$B$51,-1))</f>
        <v>26.3</v>
      </c>
      <c r="M9" s="39">
        <v>218</v>
      </c>
      <c r="N9" s="39">
        <f>INDEX('sk-Ž'!$A$2:$A$34,MATCH(M9,'sk-Ž'!$B$2:$B$34,-1))-1</f>
        <v>16</v>
      </c>
      <c r="O9" s="37">
        <v>470</v>
      </c>
      <c r="P9" s="39">
        <f>INDEX('hod-Ž'!$A$2:$A$34,MATCH(O9,'hod-Ž'!$B$2:$B$34,-1))-1</f>
        <v>13</v>
      </c>
      <c r="Q9" s="37">
        <v>5</v>
      </c>
      <c r="R9" s="39">
        <f>INDEX(pobyblivost!$A$2:$A$8,MATCH(Q9,pobyblivost!$B$2:$B$8,-1))</f>
        <v>17</v>
      </c>
      <c r="S9" s="39">
        <f t="shared" si="0"/>
        <v>202.3</v>
      </c>
    </row>
    <row r="10" spans="1:19" ht="12">
      <c r="A10" s="41" t="s">
        <v>21</v>
      </c>
      <c r="B10" s="37" t="s">
        <v>17</v>
      </c>
      <c r="C10" s="42">
        <v>8.5</v>
      </c>
      <c r="D10" s="37">
        <f>INDEX('50Ž'!$A$2:$A$34,MATCH(C10,'50Ž'!$B$2:$B$34))</f>
        <v>12</v>
      </c>
      <c r="E10" s="35">
        <v>0.0019814814814814816</v>
      </c>
      <c r="F10" s="37">
        <f>INDEX('800Ž'!$A$2:$A$76,MATCH(E10,'800Ž'!$B$2:$B$76))-1</f>
        <v>31</v>
      </c>
      <c r="G10" s="35">
        <v>0.0009884259259259258</v>
      </c>
      <c r="H10" s="39">
        <f>INDEX('100Ž'!$A$2:$A$91,MATCH(G10,'100Ž'!$B$2:$B$91))-1</f>
        <v>26</v>
      </c>
      <c r="I10" s="37">
        <v>9</v>
      </c>
      <c r="J10" s="39">
        <f>INDEX('sh-Ž'!$A$2:$A$21,MATCH(I10,'sh-Ž'!$B$2:$B$21,-1))</f>
        <v>29</v>
      </c>
      <c r="K10" s="37">
        <v>16</v>
      </c>
      <c r="L10" s="39">
        <f>INDEX('b-Ž'!$A$22:$A$51,MATCH(K10,'b-Ž'!$B$22:$B$51,-1))</f>
        <v>41.3</v>
      </c>
      <c r="M10" s="39">
        <v>176</v>
      </c>
      <c r="N10" s="39">
        <f>INDEX('sk-Ž'!$A$2:$A$34,MATCH(M10,'sk-Ž'!$B$2:$B$34,-1))-1</f>
        <v>7</v>
      </c>
      <c r="O10" s="37">
        <v>532</v>
      </c>
      <c r="P10" s="39">
        <f>INDEX('hod-Ž'!$A$2:$A$34,MATCH(O10,'hod-Ž'!$B$2:$B$34,-1))-1</f>
        <v>19</v>
      </c>
      <c r="Q10" s="37">
        <v>4</v>
      </c>
      <c r="R10" s="39">
        <f>INDEX(pobyblivost!$A$2:$A$8,MATCH(Q10,pobyblivost!$B$2:$B$8,-1))</f>
        <v>9</v>
      </c>
      <c r="S10" s="39">
        <f t="shared" si="0"/>
        <v>174.3</v>
      </c>
    </row>
    <row r="11" spans="1:19" ht="12">
      <c r="A11" s="41" t="s">
        <v>19</v>
      </c>
      <c r="B11" s="37" t="s">
        <v>20</v>
      </c>
      <c r="C11" s="42">
        <v>7.8</v>
      </c>
      <c r="D11" s="37">
        <f>INDEX('50Ž'!$A$2:$A$34,MATCH(C11,'50Ž'!$B$2:$B$34))</f>
        <v>19</v>
      </c>
      <c r="E11" s="35">
        <v>0.0018750000000000001</v>
      </c>
      <c r="F11" s="37">
        <f>INDEX('800Ž'!$A$2:$A$76,MATCH(E11,'800Ž'!$B$2:$B$76))-1</f>
        <v>43</v>
      </c>
      <c r="G11" s="35">
        <v>0.001255787037037037</v>
      </c>
      <c r="H11" s="39">
        <f>INDEX('100Ž'!$A$2:$A$91,MATCH(G11,'100Ž'!$B$2:$B$91))-1</f>
        <v>0</v>
      </c>
      <c r="I11" s="37">
        <v>9</v>
      </c>
      <c r="J11" s="39">
        <f>INDEX('sh-Ž'!$A$2:$A$21,MATCH(I11,'sh-Ž'!$B$2:$B$21,-1))</f>
        <v>29</v>
      </c>
      <c r="K11" s="37">
        <v>10</v>
      </c>
      <c r="L11" s="39">
        <f>INDEX('b-Ž'!$A$22:$A$51,MATCH(K11,'b-Ž'!$B$22:$B$51,-1))</f>
        <v>26.3</v>
      </c>
      <c r="M11" s="39">
        <v>212</v>
      </c>
      <c r="N11" s="39">
        <f>INDEX('sk-Ž'!$A$2:$A$34,MATCH(M11,'sk-Ž'!$B$2:$B$34,-1))-1</f>
        <v>15</v>
      </c>
      <c r="O11" s="37">
        <v>502</v>
      </c>
      <c r="P11" s="39">
        <f>INDEX('hod-Ž'!$A$2:$A$34,MATCH(O11,'hod-Ž'!$B$2:$B$34,-1))-1</f>
        <v>16</v>
      </c>
      <c r="Q11" s="37">
        <v>6</v>
      </c>
      <c r="R11" s="39">
        <f>INDEX(pobyblivost!$A$2:$A$8,MATCH(Q11,pobyblivost!$B$2:$B$8,-1))</f>
        <v>25</v>
      </c>
      <c r="S11" s="39">
        <f t="shared" si="0"/>
        <v>173.3</v>
      </c>
    </row>
    <row r="12" spans="1:19" ht="12">
      <c r="A12" s="41" t="s">
        <v>24</v>
      </c>
      <c r="B12" s="37" t="s">
        <v>15</v>
      </c>
      <c r="C12" s="42">
        <v>8.6</v>
      </c>
      <c r="D12" s="37">
        <f>INDEX('50Ž'!$A$2:$A$34,MATCH(C12,'50Ž'!$B$2:$B$34))</f>
        <v>11</v>
      </c>
      <c r="E12" s="35">
        <v>0.002005787037037037</v>
      </c>
      <c r="F12" s="37">
        <f>INDEX('800Ž'!$A$2:$A$76,MATCH(E12,'800Ž'!$B$2:$B$76))-1</f>
        <v>28</v>
      </c>
      <c r="G12" s="35">
        <v>0.0010416666666666667</v>
      </c>
      <c r="H12" s="39">
        <f>INDEX('100Ž'!$A$2:$A$91,MATCH(G12,'100Ž'!$B$2:$B$91))-1</f>
        <v>13</v>
      </c>
      <c r="I12" s="37">
        <v>8</v>
      </c>
      <c r="J12" s="39">
        <f>INDEX('sh-Ž'!$A$2:$A$21,MATCH(I12,'sh-Ž'!$B$2:$B$21,-1))</f>
        <v>26</v>
      </c>
      <c r="K12" s="37">
        <v>8</v>
      </c>
      <c r="L12" s="39">
        <f>INDEX('b-Ž'!$A$22:$A$51,MATCH(K12,'b-Ž'!$B$22:$B$51,-1))</f>
        <v>21.2</v>
      </c>
      <c r="M12" s="39">
        <v>194</v>
      </c>
      <c r="N12" s="39">
        <f>INDEX('sk-Ž'!$A$2:$A$34,MATCH(M12,'sk-Ž'!$B$2:$B$34,-1))-1</f>
        <v>11</v>
      </c>
      <c r="O12" s="37">
        <v>493</v>
      </c>
      <c r="P12" s="39">
        <f>INDEX('hod-Ž'!$A$2:$A$34,MATCH(O12,'hod-Ž'!$B$2:$B$34,-1))-1</f>
        <v>15</v>
      </c>
      <c r="Q12" s="37">
        <v>6</v>
      </c>
      <c r="R12" s="39">
        <f>INDEX(pobyblivost!$A$2:$A$8,MATCH(Q12,pobyblivost!$B$2:$B$8,-1))</f>
        <v>25</v>
      </c>
      <c r="S12" s="43">
        <f t="shared" si="0"/>
        <v>150.2</v>
      </c>
    </row>
    <row r="13" spans="1:19" ht="12">
      <c r="A13" s="41"/>
      <c r="B13" s="41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12">
      <c r="A14" s="41">
        <v>2007</v>
      </c>
      <c r="B14" s="4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2">
      <c r="A15" s="41" t="s">
        <v>3</v>
      </c>
      <c r="B15" s="41"/>
      <c r="C15" s="37" t="s">
        <v>4</v>
      </c>
      <c r="D15" s="37" t="s">
        <v>5</v>
      </c>
      <c r="E15" s="37" t="s">
        <v>6</v>
      </c>
      <c r="F15" s="37" t="s">
        <v>5</v>
      </c>
      <c r="G15" s="37" t="s">
        <v>7</v>
      </c>
      <c r="H15" s="37" t="s">
        <v>5</v>
      </c>
      <c r="I15" s="38" t="s">
        <v>8</v>
      </c>
      <c r="J15" s="38" t="s">
        <v>5</v>
      </c>
      <c r="K15" s="38" t="s">
        <v>9</v>
      </c>
      <c r="L15" s="38" t="s">
        <v>5</v>
      </c>
      <c r="M15" s="38" t="s">
        <v>10</v>
      </c>
      <c r="N15" s="38" t="s">
        <v>5</v>
      </c>
      <c r="O15" s="38" t="s">
        <v>11</v>
      </c>
      <c r="P15" s="38" t="s">
        <v>5</v>
      </c>
      <c r="Q15" s="38" t="s">
        <v>12</v>
      </c>
      <c r="R15" s="38" t="s">
        <v>5</v>
      </c>
      <c r="S15" s="38" t="s">
        <v>13</v>
      </c>
    </row>
    <row r="16" spans="1:19" ht="12">
      <c r="A16" s="41" t="s">
        <v>31</v>
      </c>
      <c r="B16" s="37" t="s">
        <v>15</v>
      </c>
      <c r="C16" s="42">
        <v>8</v>
      </c>
      <c r="D16" s="37">
        <f>INDEX('50Ž'!$A$2:$A$34,MATCH(C16,'50Ž'!$C$2:$C$34))</f>
        <v>19</v>
      </c>
      <c r="E16" s="35">
        <v>0.0019363425925925926</v>
      </c>
      <c r="F16" s="37">
        <f>INDEX('800Ž'!$A$2:$A$76,MATCH(E16,'800Ž'!$C$2:$C$76))-1</f>
        <v>41</v>
      </c>
      <c r="G16" s="35">
        <v>0.0009606481481481481</v>
      </c>
      <c r="H16" s="39">
        <f>INDEX('100Ž'!$A$2:$A$91,MATCH(G16,'100Ž'!$C$2:$C$91))-1</f>
        <v>42</v>
      </c>
      <c r="I16" s="37">
        <v>20</v>
      </c>
      <c r="J16" s="39">
        <f>INDEX('sh-Ž'!$D$2:$D$21,MATCH(I16,'sh-Ž'!$E$2:$E$21,-1))</f>
        <v>71.19999999999999</v>
      </c>
      <c r="K16" s="37">
        <v>18</v>
      </c>
      <c r="L16" s="39">
        <f>INDEX('b-Ž'!$D$22:$D$51,MATCH(K16,'b-Ž'!$E$22:$E$51,-1))</f>
        <v>50.800000000000004</v>
      </c>
      <c r="M16" s="39">
        <v>212</v>
      </c>
      <c r="N16" s="39">
        <f>INDEX('sk-Ž'!$A$2:$A$34,MATCH(M16,'sk-Ž'!$C$2:$C$34,-1))-1</f>
        <v>17</v>
      </c>
      <c r="O16" s="37">
        <v>452</v>
      </c>
      <c r="P16" s="39">
        <f>INDEX('hod-Ž'!$A$2:$A$34,MATCH(O16,'hod-Ž'!$C$2:$C$34,-1))-1</f>
        <v>14</v>
      </c>
      <c r="Q16" s="37">
        <v>5</v>
      </c>
      <c r="R16" s="39">
        <f>INDEX(pobyblivost!$A$2:$A$8,MATCH(Q16,pobyblivost!$B$2:$B$8,-1))</f>
        <v>17</v>
      </c>
      <c r="S16" s="39">
        <f>SUM(D16,F16,H16,J16,L16,N16,P16,R16)</f>
        <v>272</v>
      </c>
    </row>
    <row r="17" spans="1:19" ht="12">
      <c r="A17" s="41" t="s">
        <v>34</v>
      </c>
      <c r="B17" s="37" t="s">
        <v>35</v>
      </c>
      <c r="C17" s="42">
        <v>7.8</v>
      </c>
      <c r="D17" s="37">
        <f>INDEX('50Ž'!$A$2:$A$34,MATCH(C17,'50Ž'!$C$2:$C$34))</f>
        <v>21</v>
      </c>
      <c r="E17" s="35">
        <v>0.002025462962962963</v>
      </c>
      <c r="F17" s="37">
        <f>INDEX('800Ž'!$A$2:$A$76,MATCH(E17,'800Ž'!$C$2:$C$76))-1</f>
        <v>31</v>
      </c>
      <c r="G17" s="35">
        <v>0.0011412037037037037</v>
      </c>
      <c r="H17" s="39">
        <f>INDEX('100Ž'!$A$2:$A$91,MATCH(G17,'100Ž'!$C$2:$C$91))-1</f>
        <v>0</v>
      </c>
      <c r="I17" s="37">
        <v>11</v>
      </c>
      <c r="J17" s="39">
        <f>INDEX('sh-Ž'!$D$2:$D$21,MATCH(I17,'sh-Ž'!$E$2:$E$21,-1))</f>
        <v>43</v>
      </c>
      <c r="K17" s="37">
        <v>23</v>
      </c>
      <c r="L17" s="39">
        <f>INDEX('b-Ž'!$D$22:$D$51,MATCH(K17,'b-Ž'!$E$22:$E$51,-1))</f>
        <v>63.300000000000004</v>
      </c>
      <c r="M17" s="37">
        <v>205</v>
      </c>
      <c r="N17" s="39">
        <f>INDEX('sk-Ž'!$A$2:$A$34,MATCH(M17,'sk-Ž'!$C$2:$C$34,-1))-1</f>
        <v>15</v>
      </c>
      <c r="O17" s="39">
        <v>494</v>
      </c>
      <c r="P17" s="39">
        <f>INDEX('hod-Ž'!$A$2:$A$34,MATCH(O17,'hod-Ž'!$C$2:$C$34,-1))-1</f>
        <v>18</v>
      </c>
      <c r="Q17" s="37">
        <v>4</v>
      </c>
      <c r="R17" s="39">
        <f>INDEX(pobyblivost!$A$2:$A$8,MATCH(Q17,pobyblivost!$B$2:$B$8,-1))</f>
        <v>9</v>
      </c>
      <c r="S17" s="39">
        <f>SUM(D17,F17,H17,J17,L17,N17,P17,R17)</f>
        <v>200.3</v>
      </c>
    </row>
    <row r="18" spans="1:19" ht="12">
      <c r="A18" s="41" t="s">
        <v>32</v>
      </c>
      <c r="B18" s="37" t="s">
        <v>33</v>
      </c>
      <c r="C18" s="42">
        <v>7.7</v>
      </c>
      <c r="D18" s="37">
        <f>INDEX('50Ž'!$A$2:$A$34,MATCH(C18,'50Ž'!$C$2:$C$34))</f>
        <v>22</v>
      </c>
      <c r="E18" s="35">
        <v>0.0018680555555555553</v>
      </c>
      <c r="F18" s="37">
        <f>INDEX('800Ž'!$A$2:$A$76,MATCH(E18,'800Ž'!$C$2:$C$76))-1</f>
        <v>48</v>
      </c>
      <c r="G18" s="37"/>
      <c r="H18" s="39">
        <v>0</v>
      </c>
      <c r="I18" s="37">
        <v>11</v>
      </c>
      <c r="J18" s="39">
        <f>INDEX('sh-Ž'!$D$2:$D$21,MATCH(I18,'sh-Ž'!$E$2:$E$21,-1))</f>
        <v>43</v>
      </c>
      <c r="K18" s="37">
        <v>8</v>
      </c>
      <c r="L18" s="39">
        <f>INDEX('b-Ž'!$D$22:$D$51,MATCH(K18,'b-Ž'!$E$22:$E$51,-1))</f>
        <v>24.299999999999997</v>
      </c>
      <c r="M18" s="39">
        <v>208</v>
      </c>
      <c r="N18" s="39">
        <f>INDEX('sk-Ž'!$A$2:$A$34,MATCH(M18,'sk-Ž'!$C$2:$C$34,-1))-1</f>
        <v>16</v>
      </c>
      <c r="O18" s="37">
        <v>508</v>
      </c>
      <c r="P18" s="39">
        <f>INDEX('hod-Ž'!$A$2:$A$34,MATCH(O18,'hod-Ž'!$C$2:$C$34,-1))-1</f>
        <v>19</v>
      </c>
      <c r="Q18" s="37">
        <v>6</v>
      </c>
      <c r="R18" s="39">
        <f>INDEX(pobyblivost!$A$2:$A$8,MATCH(Q18,pobyblivost!$B$2:$B$8,-1))</f>
        <v>25</v>
      </c>
      <c r="S18" s="39">
        <f>SUM(D18,F18,H18,J18,L18,N18,P18,R18)</f>
        <v>197.3</v>
      </c>
    </row>
    <row r="19" spans="1:19" ht="12">
      <c r="A19" s="41" t="s">
        <v>36</v>
      </c>
      <c r="B19" s="37" t="s">
        <v>37</v>
      </c>
      <c r="C19" s="42">
        <v>7.9</v>
      </c>
      <c r="D19" s="37">
        <f>INDEX('50Ž'!$A$2:$A$34,MATCH(C19,'50Ž'!$C$2:$C$34))</f>
        <v>20</v>
      </c>
      <c r="E19" s="35">
        <v>0.0019212962962962962</v>
      </c>
      <c r="F19" s="37">
        <f>INDEX('800Ž'!$A$2:$A$76,MATCH(E19,'800Ž'!$C$2:$C$76))-1</f>
        <v>43</v>
      </c>
      <c r="G19" s="37"/>
      <c r="H19" s="39">
        <v>0</v>
      </c>
      <c r="I19" s="37">
        <v>6</v>
      </c>
      <c r="J19" s="39">
        <f>INDEX('sh-Ž'!$D$2:$D$21,MATCH(I19,'sh-Ž'!$E$2:$E$21,-1))</f>
        <v>25.6</v>
      </c>
      <c r="K19" s="37">
        <v>10</v>
      </c>
      <c r="L19" s="39">
        <f>INDEX('b-Ž'!$D$22:$D$51,MATCH(K19,'b-Ž'!$E$22:$E$51,-1))</f>
        <v>30.099999999999994</v>
      </c>
      <c r="M19" s="37">
        <v>204</v>
      </c>
      <c r="N19" s="39">
        <f>INDEX('sk-Ž'!$A$2:$A$34,MATCH(M19,'sk-Ž'!$C$2:$C$34,-1))-1</f>
        <v>15</v>
      </c>
      <c r="O19" s="39">
        <v>494</v>
      </c>
      <c r="P19" s="39">
        <f>INDEX('hod-Ž'!$A$2:$A$34,MATCH(O19,'hod-Ž'!$C$2:$C$34,-1))-1</f>
        <v>18</v>
      </c>
      <c r="Q19" s="37">
        <v>6</v>
      </c>
      <c r="R19" s="39">
        <f>INDEX(pobyblivost!$A$2:$A$8,MATCH(Q19,pobyblivost!$B$2:$B$8,-1))</f>
        <v>25</v>
      </c>
      <c r="S19" s="39">
        <f>SUM(D19,F19,H19,J19,L19,N19,P19,R19)</f>
        <v>176.7</v>
      </c>
    </row>
    <row r="20" spans="1:19" ht="12">
      <c r="A20" s="41"/>
      <c r="B20" s="41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ht="12">
      <c r="A21" s="41">
        <v>2008</v>
      </c>
      <c r="B21" s="41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ht="12">
      <c r="A22" s="41" t="s">
        <v>3</v>
      </c>
      <c r="B22" s="41"/>
      <c r="C22" s="37" t="s">
        <v>4</v>
      </c>
      <c r="D22" s="37" t="s">
        <v>5</v>
      </c>
      <c r="E22" s="37" t="s">
        <v>6</v>
      </c>
      <c r="F22" s="37" t="s">
        <v>5</v>
      </c>
      <c r="G22" s="37" t="s">
        <v>7</v>
      </c>
      <c r="H22" s="37" t="s">
        <v>5</v>
      </c>
      <c r="I22" s="38" t="s">
        <v>8</v>
      </c>
      <c r="J22" s="38" t="s">
        <v>5</v>
      </c>
      <c r="K22" s="38" t="s">
        <v>9</v>
      </c>
      <c r="L22" s="38" t="s">
        <v>5</v>
      </c>
      <c r="M22" s="38" t="s">
        <v>10</v>
      </c>
      <c r="N22" s="38" t="s">
        <v>5</v>
      </c>
      <c r="O22" s="38" t="s">
        <v>11</v>
      </c>
      <c r="P22" s="38" t="s">
        <v>5</v>
      </c>
      <c r="Q22" s="38" t="s">
        <v>12</v>
      </c>
      <c r="R22" s="38" t="s">
        <v>5</v>
      </c>
      <c r="S22" s="38" t="s">
        <v>13</v>
      </c>
    </row>
    <row r="23" spans="1:19" ht="12">
      <c r="A23" s="41" t="s">
        <v>39</v>
      </c>
      <c r="B23" s="37" t="s">
        <v>40</v>
      </c>
      <c r="C23" s="42">
        <v>7.2</v>
      </c>
      <c r="D23" s="37">
        <f>INDEX('50Ž'!$A$2:$A$34,MATCH(C23,'50Ž'!$D$2:$D$34))</f>
        <v>29</v>
      </c>
      <c r="E23" s="35">
        <v>0.0018599537037037037</v>
      </c>
      <c r="F23" s="37">
        <f>INDEX('800Ž'!$A$2:$A$76,MATCH(E23,'800Ž'!$D$2:$D$76))-1</f>
        <v>56</v>
      </c>
      <c r="G23" s="35">
        <v>0.0009351851851851852</v>
      </c>
      <c r="H23" s="39">
        <f>INDEX('100Ž'!$A$2:$A$91,MATCH(G23,'100Ž'!$D$2:$D$91))-1</f>
        <v>59</v>
      </c>
      <c r="I23" s="37">
        <v>11</v>
      </c>
      <c r="J23" s="39">
        <f>INDEX('sh-Ž'!$G$2:$G$21,MATCH(I23,'sh-Ž'!$H$2:$H$21,-1))</f>
        <v>52</v>
      </c>
      <c r="K23" s="37">
        <v>28</v>
      </c>
      <c r="L23" s="39">
        <f>INDEX('b-Ž'!$G$2:$G$51,MATCH(K23,'b-Ž'!$H$2:$H$51,-1))</f>
        <v>36.699999999999996</v>
      </c>
      <c r="M23" s="39">
        <v>241</v>
      </c>
      <c r="N23" s="39">
        <f>INDEX('sk-Ž'!$A$2:$A$34,MATCH(M23,'sk-Ž'!$D$2:$D$34,-1))-1</f>
        <v>25</v>
      </c>
      <c r="O23" s="37">
        <v>530</v>
      </c>
      <c r="P23" s="39">
        <f>INDEX('hod-Ž'!$A$2:$A$34,MATCH(O23,'hod-Ž'!$D$2:$D$34,-1))-1</f>
        <v>23</v>
      </c>
      <c r="Q23" s="37">
        <v>6</v>
      </c>
      <c r="R23" s="39">
        <f>INDEX(pobyblivost!$A$2:$A$8,MATCH(Q23,pobyblivost!$B$2:$B$8,-1))</f>
        <v>25</v>
      </c>
      <c r="S23" s="39">
        <f aca="true" t="shared" si="1" ref="S23:S33">SUM(D23,F23,H23,J23,L23,N23,P23,R23)</f>
        <v>305.7</v>
      </c>
    </row>
    <row r="24" spans="1:19" ht="12">
      <c r="A24" s="41" t="s">
        <v>42</v>
      </c>
      <c r="B24" s="37" t="s">
        <v>43</v>
      </c>
      <c r="C24" s="42">
        <v>7.7</v>
      </c>
      <c r="D24" s="37">
        <f>INDEX('50Ž'!$A$2:$A$34,MATCH(C24,'50Ž'!$D$2:$D$34))</f>
        <v>24</v>
      </c>
      <c r="E24" s="35">
        <v>0.0019236111111111112</v>
      </c>
      <c r="F24" s="37">
        <f>INDEX('800Ž'!$A$2:$A$76,MATCH(E24,'800Ž'!$D$2:$D$76))-1</f>
        <v>49</v>
      </c>
      <c r="G24" s="35">
        <v>0.001056712962962963</v>
      </c>
      <c r="H24" s="39">
        <f>INDEX('100Ž'!$A$2:$A$91,MATCH(G24,'100Ž'!$D$2:$D$91))-1</f>
        <v>28</v>
      </c>
      <c r="I24" s="37">
        <v>14</v>
      </c>
      <c r="J24" s="39">
        <f>INDEX('sh-Ž'!$G$2:$G$21,MATCH(I24,'sh-Ž'!$H$2:$H$21,-1))</f>
        <v>63</v>
      </c>
      <c r="K24" s="37">
        <v>27</v>
      </c>
      <c r="L24" s="39">
        <f>INDEX('b-Ž'!$G$2:$G$51,MATCH(K24,'b-Ž'!$H$2:$H$51,-1))</f>
        <v>34.99999999999999</v>
      </c>
      <c r="M24" s="39">
        <v>219</v>
      </c>
      <c r="N24" s="39">
        <f>INDEX('sk-Ž'!$A$2:$A$34,MATCH(M24,'sk-Ž'!$D$2:$D$34,-1))-1</f>
        <v>20</v>
      </c>
      <c r="O24" s="37">
        <v>461</v>
      </c>
      <c r="P24" s="39">
        <f>INDEX('hod-Ž'!$A$2:$A$34,MATCH(O24,'hod-Ž'!$D$2:$D$34,-1))-1</f>
        <v>16</v>
      </c>
      <c r="Q24" s="37">
        <v>6</v>
      </c>
      <c r="R24" s="39">
        <f>INDEX(pobyblivost!$A$2:$A$8,MATCH(Q24,pobyblivost!$B$2:$B$8,-1))</f>
        <v>25</v>
      </c>
      <c r="S24" s="39">
        <f t="shared" si="1"/>
        <v>260</v>
      </c>
    </row>
    <row r="25" spans="1:19" ht="12">
      <c r="A25" s="41" t="s">
        <v>52</v>
      </c>
      <c r="B25" s="37" t="s">
        <v>35</v>
      </c>
      <c r="C25" s="42">
        <v>8.1</v>
      </c>
      <c r="D25" s="37">
        <f>INDEX('50Ž'!$A$2:$A$34,MATCH(C25,'50Ž'!$D$2:$D$34))</f>
        <v>20</v>
      </c>
      <c r="E25" s="35">
        <v>0.002013888888888889</v>
      </c>
      <c r="F25" s="37">
        <f>INDEX('800Ž'!$A$2:$A$76,MATCH(E25,'800Ž'!$D$2:$D$76))-1</f>
        <v>39</v>
      </c>
      <c r="G25" s="35">
        <v>0.0009490740740740741</v>
      </c>
      <c r="H25" s="39">
        <f>INDEX('100Ž'!$A$2:$A$91,MATCH(G25,'100Ž'!$D$2:$D$91))-1</f>
        <v>55</v>
      </c>
      <c r="I25" s="37">
        <v>8</v>
      </c>
      <c r="J25" s="39">
        <f>INDEX('sh-Ž'!$G$2:$G$21,MATCH(I25,'sh-Ž'!$H$2:$H$21,-1))</f>
        <v>40</v>
      </c>
      <c r="K25" s="37">
        <v>23</v>
      </c>
      <c r="L25" s="39">
        <f>INDEX('b-Ž'!$G$2:$G$51,MATCH(K25,'b-Ž'!$H$2:$H$51,-1))</f>
        <v>28.199999999999992</v>
      </c>
      <c r="M25" s="37">
        <v>179</v>
      </c>
      <c r="N25" s="39">
        <f>INDEX('sk-Ž'!$A$2:$A$34,MATCH(M25,'sk-Ž'!$D$2:$D$34,-1))-1</f>
        <v>12</v>
      </c>
      <c r="O25" s="39">
        <v>405</v>
      </c>
      <c r="P25" s="39">
        <f>INDEX('hod-Ž'!$A$2:$A$34,MATCH(O25,'hod-Ž'!$D$2:$D$34,-1))-1</f>
        <v>11</v>
      </c>
      <c r="Q25" s="37">
        <v>6</v>
      </c>
      <c r="R25" s="39">
        <f>INDEX(pobyblivost!$A$2:$A$8,MATCH(Q25,pobyblivost!$B$2:$B$8,-1))</f>
        <v>25</v>
      </c>
      <c r="S25" s="39">
        <f t="shared" si="1"/>
        <v>230.2</v>
      </c>
    </row>
    <row r="26" spans="1:19" ht="12">
      <c r="A26" s="41" t="s">
        <v>51</v>
      </c>
      <c r="B26" s="37" t="s">
        <v>48</v>
      </c>
      <c r="C26" s="42">
        <v>8.5</v>
      </c>
      <c r="D26" s="37">
        <f>INDEX('50Ž'!$A$2:$A$34,MATCH(C26,'50Ž'!$D$2:$D$34))</f>
        <v>16</v>
      </c>
      <c r="E26" s="35">
        <v>0.0019756944444444444</v>
      </c>
      <c r="F26" s="37">
        <f>INDEX('800Ž'!$A$2:$A$76,MATCH(E26,'800Ž'!$D$2:$D$76))-1</f>
        <v>44</v>
      </c>
      <c r="G26" s="35">
        <v>0.0011284722222222223</v>
      </c>
      <c r="H26" s="39">
        <f>INDEX('100Ž'!$A$2:$A$91,MATCH(G26,'100Ž'!$D$2:$D$91))-1</f>
        <v>10</v>
      </c>
      <c r="I26" s="37">
        <v>7</v>
      </c>
      <c r="J26" s="39">
        <f>INDEX('sh-Ž'!$G$2:$G$21,MATCH(I26,'sh-Ž'!$H$2:$H$21,-1))</f>
        <v>36</v>
      </c>
      <c r="K26" s="37">
        <v>45</v>
      </c>
      <c r="L26" s="39">
        <f>INDEX('b-Ž'!$G$2:$G$51,MATCH(K26,'b-Ž'!$H$2:$H$51,-1))</f>
        <v>65.60000000000004</v>
      </c>
      <c r="M26" s="37">
        <v>194</v>
      </c>
      <c r="N26" s="39">
        <f>INDEX('sk-Ž'!$A$2:$A$34,MATCH(M26,'sk-Ž'!$D$2:$D$34,-1))-1</f>
        <v>15</v>
      </c>
      <c r="O26" s="39">
        <v>401</v>
      </c>
      <c r="P26" s="39">
        <f>INDEX('hod-Ž'!$A$2:$A$34,MATCH(O26,'hod-Ž'!$D$2:$D$34,-1))-1</f>
        <v>11</v>
      </c>
      <c r="Q26" s="37">
        <v>4</v>
      </c>
      <c r="R26" s="39">
        <f>INDEX(pobyblivost!$A$2:$A$8,MATCH(Q26,pobyblivost!$B$2:$B$8,-1))</f>
        <v>9</v>
      </c>
      <c r="S26" s="39">
        <f t="shared" si="1"/>
        <v>206.60000000000002</v>
      </c>
    </row>
    <row r="27" spans="1:19" ht="12">
      <c r="A27" s="41" t="s">
        <v>53</v>
      </c>
      <c r="B27" s="37" t="s">
        <v>48</v>
      </c>
      <c r="C27" s="42">
        <v>8</v>
      </c>
      <c r="D27" s="37">
        <f>INDEX('50Ž'!$A$2:$A$34,MATCH(C27,'50Ž'!$D$2:$D$34))</f>
        <v>21</v>
      </c>
      <c r="E27" s="35">
        <v>0.0020555555555555557</v>
      </c>
      <c r="F27" s="37">
        <f>INDEX('800Ž'!$A$2:$A$76,MATCH(E27,'800Ž'!$D$2:$D$76))-1</f>
        <v>35</v>
      </c>
      <c r="G27" s="35">
        <v>0.0012210648148148148</v>
      </c>
      <c r="H27" s="39">
        <f>INDEX('100Ž'!$A$2:$A$91,MATCH(G27,'100Ž'!$D$2:$D$91))-1</f>
        <v>0</v>
      </c>
      <c r="I27" s="37">
        <v>9</v>
      </c>
      <c r="J27" s="39">
        <f>INDEX('sh-Ž'!$G$2:$G$21,MATCH(I27,'sh-Ž'!$H$2:$H$21,-1))</f>
        <v>44</v>
      </c>
      <c r="K27" s="37">
        <v>33</v>
      </c>
      <c r="L27" s="39">
        <f>INDEX('b-Ž'!$G$2:$G$51,MATCH(K27,'b-Ž'!$H$2:$H$51,-1))</f>
        <v>45.20000000000001</v>
      </c>
      <c r="M27" s="37">
        <v>206</v>
      </c>
      <c r="N27" s="39">
        <f>INDEX('sk-Ž'!$A$2:$A$34,MATCH(M27,'sk-Ž'!$D$2:$D$34,-1))-1</f>
        <v>18</v>
      </c>
      <c r="O27" s="39">
        <v>428</v>
      </c>
      <c r="P27" s="39">
        <f>INDEX('hod-Ž'!$A$2:$A$34,MATCH(O27,'hod-Ž'!$D$2:$D$34,-1))-1</f>
        <v>13</v>
      </c>
      <c r="Q27" s="37">
        <v>5</v>
      </c>
      <c r="R27" s="39">
        <f>INDEX(pobyblivost!$A$2:$A$8,MATCH(Q27,pobyblivost!$B$2:$B$8,-1))</f>
        <v>17</v>
      </c>
      <c r="S27" s="39">
        <f t="shared" si="1"/>
        <v>193.20000000000002</v>
      </c>
    </row>
    <row r="28" spans="1:19" ht="12">
      <c r="A28" s="41" t="s">
        <v>44</v>
      </c>
      <c r="B28" s="37" t="s">
        <v>45</v>
      </c>
      <c r="C28" s="42">
        <v>8</v>
      </c>
      <c r="D28" s="37">
        <f>INDEX('50Ž'!$A$2:$A$34,MATCH(C28,'50Ž'!$D$2:$D$34))</f>
        <v>21</v>
      </c>
      <c r="E28" s="35">
        <v>0.0020555555555555557</v>
      </c>
      <c r="F28" s="37">
        <f>INDEX('800Ž'!$A$2:$A$76,MATCH(E28,'800Ž'!$D$2:$D$76))-1</f>
        <v>35</v>
      </c>
      <c r="G28" s="35">
        <v>0.0010694444444444445</v>
      </c>
      <c r="H28" s="39">
        <f>INDEX('100Ž'!$A$2:$A$91,MATCH(G28,'100Ž'!$D$2:$D$91))-1</f>
        <v>25</v>
      </c>
      <c r="I28" s="37">
        <v>3</v>
      </c>
      <c r="J28" s="39">
        <f>INDEX('sh-Ž'!$G$2:$G$21,MATCH(I28,'sh-Ž'!$H$2:$H$21,-1))</f>
        <v>17</v>
      </c>
      <c r="K28" s="37">
        <v>25</v>
      </c>
      <c r="L28" s="39">
        <f>INDEX('b-Ž'!$G$2:$G$51,MATCH(K28,'b-Ž'!$H$2:$H$51,-1))</f>
        <v>31.59999999999999</v>
      </c>
      <c r="M28" s="39">
        <v>214</v>
      </c>
      <c r="N28" s="39">
        <f>INDEX('sk-Ž'!$A$2:$A$34,MATCH(M28,'sk-Ž'!$D$2:$D$34,-1))-1</f>
        <v>19</v>
      </c>
      <c r="O28" s="37">
        <v>475</v>
      </c>
      <c r="P28" s="39">
        <f>INDEX('hod-Ž'!$A$2:$A$34,MATCH(O28,'hod-Ž'!$D$2:$D$34,-1))-1</f>
        <v>18</v>
      </c>
      <c r="Q28" s="37">
        <v>6</v>
      </c>
      <c r="R28" s="39">
        <f>INDEX(pobyblivost!$A$2:$A$8,MATCH(Q28,pobyblivost!$B$2:$B$8,-1))</f>
        <v>25</v>
      </c>
      <c r="S28" s="39">
        <f t="shared" si="1"/>
        <v>191.6</v>
      </c>
    </row>
    <row r="29" spans="1:19" ht="12">
      <c r="A29" s="41" t="s">
        <v>47</v>
      </c>
      <c r="B29" s="37" t="s">
        <v>48</v>
      </c>
      <c r="C29" s="42">
        <v>8.5</v>
      </c>
      <c r="D29" s="37">
        <f>INDEX('50Ž'!$A$2:$A$34,MATCH(C29,'50Ž'!$D$2:$D$34))</f>
        <v>16</v>
      </c>
      <c r="E29" s="35">
        <v>0.0021064814814814813</v>
      </c>
      <c r="F29" s="37">
        <f>INDEX('800Ž'!$A$2:$A$76,MATCH(E29,'800Ž'!$D$2:$D$76))-1</f>
        <v>29</v>
      </c>
      <c r="G29" s="35">
        <v>0.0011284722222222223</v>
      </c>
      <c r="H29" s="39">
        <f>INDEX('100Ž'!$A$2:$A$91,MATCH(G29,'100Ž'!$D$2:$D$91))-1</f>
        <v>10</v>
      </c>
      <c r="I29" s="37">
        <v>7</v>
      </c>
      <c r="J29" s="39">
        <f>INDEX('sh-Ž'!$G$2:$G$21,MATCH(I29,'sh-Ž'!$H$2:$H$21,-1))</f>
        <v>36</v>
      </c>
      <c r="K29" s="37">
        <v>27</v>
      </c>
      <c r="L29" s="39">
        <f>INDEX('b-Ž'!$G$2:$G$51,MATCH(K29,'b-Ž'!$H$2:$H$51,-1))</f>
        <v>34.99999999999999</v>
      </c>
      <c r="M29" s="37">
        <v>202</v>
      </c>
      <c r="N29" s="39">
        <f>INDEX('sk-Ž'!$A$2:$A$34,MATCH(M29,'sk-Ž'!$D$2:$D$34,-1))-1</f>
        <v>17</v>
      </c>
      <c r="O29" s="39">
        <v>514</v>
      </c>
      <c r="P29" s="39">
        <f>INDEX('hod-Ž'!$A$2:$A$34,MATCH(O29,'hod-Ž'!$D$2:$D$34,-1))-1</f>
        <v>21</v>
      </c>
      <c r="Q29" s="37">
        <v>6</v>
      </c>
      <c r="R29" s="39">
        <f>INDEX(pobyblivost!$A$2:$A$8,MATCH(Q29,pobyblivost!$B$2:$B$8,-1))</f>
        <v>25</v>
      </c>
      <c r="S29" s="39">
        <f t="shared" si="1"/>
        <v>189</v>
      </c>
    </row>
    <row r="30" spans="1:19" ht="12">
      <c r="A30" s="41" t="s">
        <v>41</v>
      </c>
      <c r="B30" s="37" t="s">
        <v>17</v>
      </c>
      <c r="C30" s="42">
        <v>8.2</v>
      </c>
      <c r="D30" s="37">
        <f>INDEX('50Ž'!$A$2:$A$34,MATCH(C30,'50Ž'!$D$2:$D$34))</f>
        <v>19</v>
      </c>
      <c r="E30" s="35">
        <v>0.002019675925925926</v>
      </c>
      <c r="F30" s="37">
        <f>INDEX('800Ž'!$A$2:$A$76,MATCH(E30,'800Ž'!$D$2:$D$76))-1</f>
        <v>39</v>
      </c>
      <c r="G30" s="35">
        <v>0.0010648148148148147</v>
      </c>
      <c r="H30" s="39">
        <f>INDEX('100Ž'!$A$2:$A$91,MATCH(G30,'100Ž'!$D$2:$D$91))-1</f>
        <v>26</v>
      </c>
      <c r="I30" s="37">
        <v>2</v>
      </c>
      <c r="J30" s="39">
        <f>INDEX('sh-Ž'!$G$2:$G$21,MATCH(I30,'sh-Ž'!$H$2:$H$21,-1))</f>
        <v>12</v>
      </c>
      <c r="K30" s="37">
        <v>18</v>
      </c>
      <c r="L30" s="39">
        <f>INDEX('b-Ž'!$G$2:$G$51,MATCH(K30,'b-Ž'!$H$2:$H$51,-1))</f>
        <v>19.699999999999996</v>
      </c>
      <c r="M30" s="39">
        <v>201</v>
      </c>
      <c r="N30" s="39">
        <f>INDEX('sk-Ž'!$A$2:$A$34,MATCH(M30,'sk-Ž'!$D$2:$D$34,-1))-1</f>
        <v>16</v>
      </c>
      <c r="O30" s="37">
        <v>452</v>
      </c>
      <c r="P30" s="39">
        <f>INDEX('hod-Ž'!$A$2:$A$34,MATCH(O30,'hod-Ž'!$D$2:$D$34,-1))-1</f>
        <v>16</v>
      </c>
      <c r="Q30" s="37">
        <v>6</v>
      </c>
      <c r="R30" s="39">
        <f>INDEX(pobyblivost!$A$2:$A$8,MATCH(Q30,pobyblivost!$B$2:$B$8,-1))</f>
        <v>25</v>
      </c>
      <c r="S30" s="39">
        <f t="shared" si="1"/>
        <v>172.7</v>
      </c>
    </row>
    <row r="31" spans="1:19" ht="12">
      <c r="A31" s="41" t="s">
        <v>46</v>
      </c>
      <c r="B31" s="37" t="s">
        <v>17</v>
      </c>
      <c r="C31" s="42">
        <v>8.9</v>
      </c>
      <c r="D31" s="37">
        <f>INDEX('50Ž'!$A$2:$A$34,MATCH(C31,'50Ž'!$D$2:$D$34))</f>
        <v>12</v>
      </c>
      <c r="E31" s="37"/>
      <c r="F31" s="37">
        <v>0</v>
      </c>
      <c r="G31" s="35">
        <v>0.0010532407407407407</v>
      </c>
      <c r="H31" s="39">
        <f>INDEX('100Ž'!$A$2:$A$91,MATCH(G31,'100Ž'!$D$2:$D$91))-1</f>
        <v>29</v>
      </c>
      <c r="I31" s="37">
        <v>7</v>
      </c>
      <c r="J31" s="39">
        <f>INDEX('sh-Ž'!$G$2:$G$21,MATCH(I31,'sh-Ž'!$H$2:$H$21,-1))</f>
        <v>36</v>
      </c>
      <c r="K31" s="37">
        <v>32</v>
      </c>
      <c r="L31" s="39">
        <f>INDEX('b-Ž'!$G$2:$G$51,MATCH(K31,'b-Ž'!$H$2:$H$51,-1))</f>
        <v>43.50000000000001</v>
      </c>
      <c r="M31" s="39">
        <v>175</v>
      </c>
      <c r="N31" s="39">
        <f>INDEX('sk-Ž'!$A$2:$A$34,MATCH(M31,'sk-Ž'!$D$2:$D$34,-1))-1</f>
        <v>11</v>
      </c>
      <c r="O31" s="37">
        <v>389</v>
      </c>
      <c r="P31" s="39">
        <f>INDEX('hod-Ž'!$A$2:$A$34,MATCH(O31,'hod-Ž'!$D$2:$D$34,-1))-1</f>
        <v>9</v>
      </c>
      <c r="Q31" s="37">
        <v>6</v>
      </c>
      <c r="R31" s="39">
        <f>INDEX(pobyblivost!$A$2:$A$8,MATCH(Q31,pobyblivost!$B$2:$B$8,-1))</f>
        <v>25</v>
      </c>
      <c r="S31" s="39">
        <f t="shared" si="1"/>
        <v>165.5</v>
      </c>
    </row>
    <row r="32" spans="1:19" ht="12">
      <c r="A32" s="41" t="s">
        <v>38</v>
      </c>
      <c r="B32" s="37" t="s">
        <v>17</v>
      </c>
      <c r="C32" s="42">
        <v>8.3</v>
      </c>
      <c r="D32" s="37">
        <f>INDEX('50Ž'!$A$2:$A$34,MATCH(C32,'50Ž'!$D$2:$D$34))</f>
        <v>18</v>
      </c>
      <c r="E32" s="37"/>
      <c r="F32" s="37">
        <v>0</v>
      </c>
      <c r="G32" s="35">
        <v>0.0010451388888888889</v>
      </c>
      <c r="H32" s="39">
        <f>INDEX('100Ž'!$A$2:$A$91,MATCH(G32,'100Ž'!$D$2:$D$91))-1</f>
        <v>31</v>
      </c>
      <c r="I32" s="37">
        <v>5</v>
      </c>
      <c r="J32" s="39">
        <f>INDEX('sh-Ž'!$G$2:$G$21,MATCH(I32,'sh-Ž'!$H$2:$H$21,-1))</f>
        <v>27</v>
      </c>
      <c r="K32" s="37">
        <v>11</v>
      </c>
      <c r="L32" s="39">
        <f>INDEX('b-Ž'!$G$2:$G$51,MATCH(K32,'b-Ž'!$H$2:$H$51,-1))</f>
        <v>7.800000000000001</v>
      </c>
      <c r="M32" s="39">
        <v>212</v>
      </c>
      <c r="N32" s="39">
        <f>INDEX('sk-Ž'!$A$2:$A$34,MATCH(M32,'sk-Ž'!$D$2:$D$34,-1))-1</f>
        <v>19</v>
      </c>
      <c r="O32" s="37">
        <v>470</v>
      </c>
      <c r="P32" s="39">
        <f>INDEX('hod-Ž'!$A$2:$A$34,MATCH(O32,'hod-Ž'!$D$2:$D$34,-1))-1</f>
        <v>17</v>
      </c>
      <c r="Q32" s="37">
        <v>6</v>
      </c>
      <c r="R32" s="39">
        <f>INDEX(pobyblivost!$A$2:$A$8,MATCH(Q32,pobyblivost!$B$2:$B$8,-1))</f>
        <v>25</v>
      </c>
      <c r="S32" s="43">
        <f t="shared" si="1"/>
        <v>144.8</v>
      </c>
    </row>
    <row r="33" spans="1:19" ht="12">
      <c r="A33" s="41" t="s">
        <v>49</v>
      </c>
      <c r="B33" s="37" t="s">
        <v>50</v>
      </c>
      <c r="C33" s="42">
        <v>8.7</v>
      </c>
      <c r="D33" s="37">
        <f>INDEX('50Ž'!$A$2:$A$34,MATCH(C33,'50Ž'!$D$2:$D$34))</f>
        <v>14</v>
      </c>
      <c r="E33" s="35">
        <v>0.0024259259259259256</v>
      </c>
      <c r="F33" s="37">
        <f>INDEX('800Ž'!$A$2:$A$76,MATCH(E33,'800Ž'!$D$2:$D$76))-1</f>
        <v>0</v>
      </c>
      <c r="G33" s="37"/>
      <c r="H33" s="39">
        <v>0</v>
      </c>
      <c r="I33" s="37">
        <v>1</v>
      </c>
      <c r="J33" s="39">
        <f>INDEX('sh-Ž'!$G$2:$G$21,MATCH(I33,'sh-Ž'!$H$2:$H$21,-1))</f>
        <v>7</v>
      </c>
      <c r="K33" s="37">
        <v>12</v>
      </c>
      <c r="L33" s="39">
        <f>INDEX('b-Ž'!$G$2:$G$51,MATCH(K33,'b-Ž'!$H$2:$H$51,-1))</f>
        <v>9.5</v>
      </c>
      <c r="M33" s="37">
        <v>186</v>
      </c>
      <c r="N33" s="39">
        <f>INDEX('sk-Ž'!$A$2:$A$34,MATCH(M33,'sk-Ž'!$D$2:$D$34,-1))-1</f>
        <v>13</v>
      </c>
      <c r="O33" s="39">
        <v>398</v>
      </c>
      <c r="P33" s="39">
        <f>INDEX('hod-Ž'!$A$2:$A$34,MATCH(O33,'hod-Ž'!$D$2:$D$34,-1))-1</f>
        <v>10</v>
      </c>
      <c r="Q33" s="37">
        <v>6</v>
      </c>
      <c r="R33" s="39">
        <f>INDEX(pobyblivost!$A$2:$A$8,MATCH(Q33,pobyblivost!$B$2:$B$8,-1))</f>
        <v>25</v>
      </c>
      <c r="S33" s="43">
        <f t="shared" si="1"/>
        <v>78.5</v>
      </c>
    </row>
    <row r="34" spans="1:19" ht="12">
      <c r="A34" s="41"/>
      <c r="B34" s="41"/>
      <c r="C34" s="37"/>
      <c r="D34" s="37"/>
      <c r="E34" s="35"/>
      <c r="F34" s="37"/>
      <c r="G34" s="35"/>
      <c r="H34" s="39"/>
      <c r="I34" s="37"/>
      <c r="J34" s="39"/>
      <c r="K34" s="37"/>
      <c r="L34" s="39"/>
      <c r="M34" s="37"/>
      <c r="N34" s="39"/>
      <c r="O34" s="37"/>
      <c r="P34" s="39"/>
      <c r="Q34" s="37"/>
      <c r="R34" s="39"/>
      <c r="S34" s="39"/>
    </row>
    <row r="35" spans="1:19" ht="12">
      <c r="A35" s="41">
        <v>2009</v>
      </c>
      <c r="B35" s="41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19" ht="12">
      <c r="A36" s="41" t="s">
        <v>3</v>
      </c>
      <c r="B36" s="41"/>
      <c r="C36" s="37" t="s">
        <v>4</v>
      </c>
      <c r="D36" s="37" t="s">
        <v>5</v>
      </c>
      <c r="E36" s="37" t="s">
        <v>6</v>
      </c>
      <c r="F36" s="37" t="s">
        <v>5</v>
      </c>
      <c r="G36" s="37" t="s">
        <v>7</v>
      </c>
      <c r="H36" s="37" t="s">
        <v>5</v>
      </c>
      <c r="I36" s="38" t="s">
        <v>8</v>
      </c>
      <c r="J36" s="38" t="s">
        <v>5</v>
      </c>
      <c r="K36" s="38" t="s">
        <v>9</v>
      </c>
      <c r="L36" s="38" t="s">
        <v>5</v>
      </c>
      <c r="M36" s="38" t="s">
        <v>10</v>
      </c>
      <c r="N36" s="38" t="s">
        <v>5</v>
      </c>
      <c r="O36" s="38" t="s">
        <v>11</v>
      </c>
      <c r="P36" s="38" t="s">
        <v>5</v>
      </c>
      <c r="Q36" s="38" t="s">
        <v>12</v>
      </c>
      <c r="R36" s="38" t="s">
        <v>5</v>
      </c>
      <c r="S36" s="38" t="s">
        <v>13</v>
      </c>
    </row>
    <row r="37" spans="1:19" ht="12">
      <c r="A37" s="41" t="s">
        <v>56</v>
      </c>
      <c r="B37" s="37" t="s">
        <v>15</v>
      </c>
      <c r="C37" s="42">
        <v>7.9</v>
      </c>
      <c r="D37" s="37">
        <f>INDEX('50Ž'!$A$2:$A$34,MATCH(C37,'50Ž'!$E$2:$E$34))</f>
        <v>24</v>
      </c>
      <c r="E37" s="35">
        <v>0.001971064814814815</v>
      </c>
      <c r="F37" s="37">
        <f>INDEX('800Ž'!$A$2:$A$76,MATCH(E37,'800Ž'!$E$2:$E$76))-1</f>
        <v>42</v>
      </c>
      <c r="G37" s="35">
        <v>0.0010347222222222222</v>
      </c>
      <c r="H37" s="39">
        <f>INDEX('100Ž'!$A$2:$A$91,MATCH(G37,'100Ž'!$E$2:$E$91))-1</f>
        <v>43</v>
      </c>
      <c r="I37" s="37">
        <v>12</v>
      </c>
      <c r="J37" s="39">
        <f>INDEX('sh-Ž'!$J$2:$J$21,MATCH(I37,'sh-Ž'!$K$2:$K$21,-1))</f>
        <v>61</v>
      </c>
      <c r="K37" s="37">
        <v>13</v>
      </c>
      <c r="L37" s="39">
        <f>INDEX('b-Ž'!$J$2:$J$51,MATCH(K37,'b-Ž'!$K$2:$K$51,-1))</f>
        <v>16.2</v>
      </c>
      <c r="M37" s="39">
        <v>221</v>
      </c>
      <c r="N37" s="39">
        <f>INDEX('sk-Ž'!$A$2:$A$34,MATCH(M37,'sk-Ž'!$E$2:$E$34,-1))-1</f>
        <v>23</v>
      </c>
      <c r="O37" s="37">
        <v>452</v>
      </c>
      <c r="P37" s="39">
        <f>INDEX('hod-Ž'!$A$2:$A$34,MATCH(O37,'hod-Ž'!$E$2:$E$34,-1))-1</f>
        <v>18</v>
      </c>
      <c r="Q37" s="37">
        <v>6</v>
      </c>
      <c r="R37" s="39">
        <f>INDEX(pobyblivost!$A$2:$A$8,MATCH(Q37,pobyblivost!$B$2:$B$8,-1))</f>
        <v>25</v>
      </c>
      <c r="S37" s="39">
        <f aca="true" t="shared" si="2" ref="S37:S46">SUM(D37,F37,H37,J37,L37,N37,P37,R37)</f>
        <v>252.2</v>
      </c>
    </row>
    <row r="38" spans="1:19" ht="12">
      <c r="A38" s="41" t="s">
        <v>65</v>
      </c>
      <c r="B38" s="37" t="s">
        <v>35</v>
      </c>
      <c r="C38" s="42">
        <v>7.8</v>
      </c>
      <c r="D38" s="37">
        <f>INDEX('50Ž'!$A$2:$A$34,MATCH(C38,'50Ž'!$E$2:$E$34))</f>
        <v>25</v>
      </c>
      <c r="E38" s="35">
        <v>0.0020370370370370373</v>
      </c>
      <c r="F38" s="37">
        <f>INDEX('800Ž'!$A$2:$A$76,MATCH(E38,'800Ž'!$E$2:$E$76))-1</f>
        <v>35</v>
      </c>
      <c r="G38" s="37"/>
      <c r="H38" s="39">
        <v>0</v>
      </c>
      <c r="I38" s="37">
        <v>8</v>
      </c>
      <c r="J38" s="39">
        <f>INDEX('sh-Ž'!$J$2:$J$21,MATCH(I38,'sh-Ž'!$K$2:$K$21,-1))</f>
        <v>45</v>
      </c>
      <c r="K38" s="37">
        <v>44</v>
      </c>
      <c r="L38" s="39">
        <f>INDEX('b-Ž'!$J$2:$J$51,MATCH(K38,'b-Ž'!$K$2:$K$51,-1))</f>
        <v>75.1</v>
      </c>
      <c r="M38" s="37">
        <v>215</v>
      </c>
      <c r="N38" s="39">
        <f>INDEX('sk-Ž'!$A$2:$A$34,MATCH(M38,'sk-Ž'!$E$2:$E$34,-1))-1</f>
        <v>22</v>
      </c>
      <c r="O38" s="39">
        <v>398</v>
      </c>
      <c r="P38" s="39">
        <f>INDEX('hod-Ž'!$A$2:$A$34,MATCH(O38,'hod-Ž'!$E$2:$E$34,-1))-1</f>
        <v>12</v>
      </c>
      <c r="Q38" s="37">
        <v>6</v>
      </c>
      <c r="R38" s="39">
        <f>INDEX(pobyblivost!$A$2:$A$8,MATCH(Q38,pobyblivost!$B$2:$B$8,-1))</f>
        <v>25</v>
      </c>
      <c r="S38" s="39">
        <f t="shared" si="2"/>
        <v>239.1</v>
      </c>
    </row>
    <row r="39" spans="1:19" ht="12">
      <c r="A39" s="41" t="s">
        <v>62</v>
      </c>
      <c r="B39" s="37" t="s">
        <v>15</v>
      </c>
      <c r="C39" s="42">
        <v>7.7</v>
      </c>
      <c r="D39" s="37">
        <f>INDEX('50Ž'!$A$2:$A$34,MATCH(C39,'50Ž'!$E$2:$E$34))</f>
        <v>26</v>
      </c>
      <c r="E39" s="35">
        <v>0.0020150462962962965</v>
      </c>
      <c r="F39" s="37">
        <f>INDEX('800Ž'!$A$2:$A$76,MATCH(E39,'800Ž'!$E$2:$E$76))-1</f>
        <v>37</v>
      </c>
      <c r="G39" s="35">
        <v>0.0011238425925925927</v>
      </c>
      <c r="H39" s="39">
        <f>INDEX('100Ž'!$A$2:$A$91,MATCH(G39,'100Ž'!$E$2:$E$91))-1</f>
        <v>21</v>
      </c>
      <c r="I39" s="37">
        <v>8</v>
      </c>
      <c r="J39" s="39">
        <f>INDEX('sh-Ž'!$J$2:$J$21,MATCH(I39,'sh-Ž'!$K$2:$K$21,-1))</f>
        <v>45</v>
      </c>
      <c r="K39" s="37">
        <v>21</v>
      </c>
      <c r="L39" s="39">
        <f>INDEX('b-Ž'!$J$2:$J$51,MATCH(K39,'b-Ž'!$K$2:$K$51,-1))</f>
        <v>31.399999999999988</v>
      </c>
      <c r="M39" s="39">
        <v>194</v>
      </c>
      <c r="N39" s="39">
        <f>INDEX('sk-Ž'!$A$2:$A$34,MATCH(M39,'sk-Ž'!$E$2:$E$34,-1))-1</f>
        <v>17</v>
      </c>
      <c r="O39" s="37">
        <v>394</v>
      </c>
      <c r="P39" s="39">
        <f>INDEX('hod-Ž'!$A$2:$A$34,MATCH(O39,'hod-Ž'!$E$2:$E$34,-1))-1</f>
        <v>12</v>
      </c>
      <c r="Q39" s="37">
        <v>6</v>
      </c>
      <c r="R39" s="39">
        <f>INDEX(pobyblivost!$A$2:$A$8,MATCH(Q39,pobyblivost!$B$2:$B$8,-1))</f>
        <v>25</v>
      </c>
      <c r="S39" s="39">
        <f t="shared" si="2"/>
        <v>214.39999999999998</v>
      </c>
    </row>
    <row r="40" spans="1:19" ht="12">
      <c r="A40" s="41" t="s">
        <v>57</v>
      </c>
      <c r="B40" s="37" t="s">
        <v>17</v>
      </c>
      <c r="C40" s="42">
        <v>7.7</v>
      </c>
      <c r="D40" s="37">
        <f>INDEX('50Ž'!$A$2:$A$34,MATCH(C40,'50Ž'!$E$2:$E$34))</f>
        <v>26</v>
      </c>
      <c r="E40" s="35">
        <v>0.001994212962962963</v>
      </c>
      <c r="F40" s="37">
        <f>INDEX('800Ž'!$A$2:$A$76,MATCH(E40,'800Ž'!$E$2:$E$76))-1</f>
        <v>40</v>
      </c>
      <c r="G40" s="35">
        <v>0.0009259259259259259</v>
      </c>
      <c r="H40" s="39">
        <f>INDEX('100Ž'!$A$2:$A$91,MATCH(G40,'100Ž'!$E$2:$E$91))-1</f>
        <v>70</v>
      </c>
      <c r="I40" s="37">
        <v>0</v>
      </c>
      <c r="J40" s="39">
        <f>INDEX('sh-Ž'!$J$2:$J$21,MATCH(I40,'sh-Ž'!$K$2:$K$21,-1))</f>
        <v>8</v>
      </c>
      <c r="K40" s="37">
        <v>7</v>
      </c>
      <c r="L40" s="39">
        <f>INDEX('b-Ž'!$J$2:$J$51,MATCH(K40,'b-Ž'!$K$2:$K$51,-1))</f>
        <v>4.8</v>
      </c>
      <c r="M40" s="39">
        <v>194</v>
      </c>
      <c r="N40" s="39">
        <f>INDEX('sk-Ž'!$A$2:$A$34,MATCH(M40,'sk-Ž'!$E$2:$E$34,-1))-1</f>
        <v>17</v>
      </c>
      <c r="O40" s="37">
        <v>484</v>
      </c>
      <c r="P40" s="39">
        <f>INDEX('hod-Ž'!$A$2:$A$34,MATCH(O40,'hod-Ž'!$E$2:$E$34,-1))-1</f>
        <v>21</v>
      </c>
      <c r="Q40" s="37">
        <v>5</v>
      </c>
      <c r="R40" s="39">
        <f>INDEX(pobyblivost!$A$2:$A$8,MATCH(Q40,pobyblivost!$B$2:$B$8,-1))</f>
        <v>17</v>
      </c>
      <c r="S40" s="39">
        <f t="shared" si="2"/>
        <v>203.8</v>
      </c>
    </row>
    <row r="41" spans="1:19" ht="12">
      <c r="A41" s="41" t="s">
        <v>58</v>
      </c>
      <c r="B41" s="37" t="s">
        <v>59</v>
      </c>
      <c r="C41" s="42">
        <v>8.4</v>
      </c>
      <c r="D41" s="37">
        <f>INDEX('50Ž'!$A$2:$A$34,MATCH(C41,'50Ž'!$E$2:$E$34))</f>
        <v>19</v>
      </c>
      <c r="E41" s="35">
        <v>0.0020486111111111113</v>
      </c>
      <c r="F41" s="37">
        <f>INDEX('800Ž'!$A$2:$A$76,MATCH(E41,'800Ž'!$E$2:$E$76))-1</f>
        <v>34</v>
      </c>
      <c r="G41" s="35">
        <v>0.0010023148148148148</v>
      </c>
      <c r="H41" s="39">
        <f>INDEX('100Ž'!$A$2:$A$91,MATCH(G41,'100Ž'!$E$2:$E$91))-1</f>
        <v>51</v>
      </c>
      <c r="I41" s="37">
        <v>3</v>
      </c>
      <c r="J41" s="39">
        <f>INDEX('sh-Ž'!$J$2:$J$21,MATCH(I41,'sh-Ž'!$K$2:$K$21,-1))</f>
        <v>20</v>
      </c>
      <c r="K41" s="37">
        <v>11</v>
      </c>
      <c r="L41" s="39">
        <f>INDEX('b-Ž'!$J$2:$J$51,MATCH(K41,'b-Ž'!$K$2:$K$51,-1))</f>
        <v>12.4</v>
      </c>
      <c r="M41" s="39">
        <v>194</v>
      </c>
      <c r="N41" s="39">
        <f>INDEX('sk-Ž'!$A$2:$A$34,MATCH(M41,'sk-Ž'!$E$2:$E$34,-1))-1</f>
        <v>17</v>
      </c>
      <c r="O41" s="37">
        <v>424</v>
      </c>
      <c r="P41" s="39">
        <f>INDEX('hod-Ž'!$A$2:$A$34,MATCH(O41,'hod-Ž'!$E$2:$E$34,-1))-1</f>
        <v>15</v>
      </c>
      <c r="Q41" s="37">
        <v>6</v>
      </c>
      <c r="R41" s="39">
        <f>INDEX(pobyblivost!$A$2:$A$8,MATCH(Q41,pobyblivost!$B$2:$B$8,-1))</f>
        <v>25</v>
      </c>
      <c r="S41" s="39">
        <f t="shared" si="2"/>
        <v>193.4</v>
      </c>
    </row>
    <row r="42" spans="1:19" ht="12">
      <c r="A42" s="41" t="s">
        <v>64</v>
      </c>
      <c r="B42" s="37" t="s">
        <v>35</v>
      </c>
      <c r="C42" s="42">
        <v>8.2</v>
      </c>
      <c r="D42" s="37">
        <f>INDEX('50Ž'!$A$2:$A$34,MATCH(C42,'50Ž'!$E$2:$E$34))</f>
        <v>21</v>
      </c>
      <c r="E42" s="37"/>
      <c r="F42" s="37">
        <v>0</v>
      </c>
      <c r="G42" s="35">
        <v>0.0010011574074074074</v>
      </c>
      <c r="H42" s="39">
        <f>INDEX('100Ž'!$A$2:$A$91,MATCH(G42,'100Ž'!$E$2:$E$91))-1</f>
        <v>51</v>
      </c>
      <c r="I42" s="37">
        <v>4</v>
      </c>
      <c r="J42" s="39">
        <f>INDEX('sh-Ž'!$J$2:$J$21,MATCH(I42,'sh-Ž'!$K$2:$K$21,-1))</f>
        <v>26</v>
      </c>
      <c r="K42" s="37">
        <v>20</v>
      </c>
      <c r="L42" s="39">
        <f>INDEX('b-Ž'!$J$2:$J$51,MATCH(K42,'b-Ž'!$K$2:$K$51,-1))</f>
        <v>29.49999999999999</v>
      </c>
      <c r="M42" s="37">
        <v>187</v>
      </c>
      <c r="N42" s="39">
        <f>INDEX('sk-Ž'!$A$2:$A$34,MATCH(M42,'sk-Ž'!$E$2:$E$34,-1))-1</f>
        <v>15</v>
      </c>
      <c r="O42" s="39">
        <v>432</v>
      </c>
      <c r="P42" s="39">
        <f>INDEX('hod-Ž'!$A$2:$A$34,MATCH(O42,'hod-Ž'!$E$2:$E$34,-1))-1</f>
        <v>16</v>
      </c>
      <c r="Q42" s="37">
        <v>5</v>
      </c>
      <c r="R42" s="39">
        <f>INDEX(pobyblivost!$A$2:$A$8,MATCH(Q42,pobyblivost!$B$2:$B$8,-1))</f>
        <v>17</v>
      </c>
      <c r="S42" s="39">
        <f t="shared" si="2"/>
        <v>175.5</v>
      </c>
    </row>
    <row r="43" spans="1:19" ht="12">
      <c r="A43" s="44" t="s">
        <v>54</v>
      </c>
      <c r="B43" s="45" t="s">
        <v>55</v>
      </c>
      <c r="C43" s="42">
        <v>8</v>
      </c>
      <c r="D43" s="37">
        <f>INDEX('50Ž'!$A$2:$A$34,MATCH(C43,'50Ž'!$E$2:$E$34))</f>
        <v>23</v>
      </c>
      <c r="E43" s="35">
        <v>0.001986111111111111</v>
      </c>
      <c r="F43" s="37">
        <f>INDEX('800Ž'!$A$2:$A$76,MATCH(E43,'800Ž'!$E$2:$E$76))-1</f>
        <v>40</v>
      </c>
      <c r="G43" s="35">
        <v>0.0010891203703703703</v>
      </c>
      <c r="H43" s="39">
        <f>INDEX('100Ž'!$A$2:$A$91,MATCH(G43,'100Ž'!$E$2:$E$91))-1</f>
        <v>29</v>
      </c>
      <c r="I43" s="37">
        <v>3</v>
      </c>
      <c r="J43" s="39">
        <f>INDEX('sh-Ž'!$J$2:$J$21,MATCH(I43,'sh-Ž'!$K$2:$K$21,-1))</f>
        <v>20</v>
      </c>
      <c r="K43" s="37">
        <v>6</v>
      </c>
      <c r="L43" s="39">
        <f>INDEX('b-Ž'!$J$2:$J$51,MATCH(K43,'b-Ž'!$K$2:$K$51,-1))</f>
        <v>2.9</v>
      </c>
      <c r="M43" s="39">
        <v>198</v>
      </c>
      <c r="N43" s="39">
        <f>INDEX('sk-Ž'!$A$2:$A$34,MATCH(M43,'sk-Ž'!$E$2:$E$34,-1))-1</f>
        <v>18</v>
      </c>
      <c r="O43" s="37">
        <v>418</v>
      </c>
      <c r="P43" s="39">
        <f>INDEX('hod-Ž'!$A$2:$A$34,MATCH(O43,'hod-Ž'!$E$2:$E$34,-1))-1</f>
        <v>14</v>
      </c>
      <c r="Q43" s="37">
        <v>6</v>
      </c>
      <c r="R43" s="39">
        <f>INDEX(pobyblivost!$A$2:$A$8,MATCH(Q43,pobyblivost!$B$2:$B$8,-1))</f>
        <v>25</v>
      </c>
      <c r="S43" s="39">
        <f t="shared" si="2"/>
        <v>171.9</v>
      </c>
    </row>
    <row r="44" spans="1:19" ht="12">
      <c r="A44" s="41" t="s">
        <v>63</v>
      </c>
      <c r="B44" s="37" t="s">
        <v>15</v>
      </c>
      <c r="C44" s="42">
        <v>8.5</v>
      </c>
      <c r="D44" s="37">
        <f>INDEX('50Ž'!$A$2:$A$34,MATCH(C44,'50Ž'!$E$2:$E$34))</f>
        <v>18</v>
      </c>
      <c r="E44" s="35">
        <v>0.0023472222222222223</v>
      </c>
      <c r="F44" s="37">
        <f>INDEX('800Ž'!$A$2:$A$76,MATCH(E44,'800Ž'!$E$2:$E$76))-1</f>
        <v>1</v>
      </c>
      <c r="G44" s="35">
        <v>0.001074074074074074</v>
      </c>
      <c r="H44" s="39">
        <f>INDEX('100Ž'!$A$2:$A$91,MATCH(G44,'100Ž'!$E$2:$E$91))-1</f>
        <v>33</v>
      </c>
      <c r="I44" s="37">
        <v>7</v>
      </c>
      <c r="J44" s="39">
        <f>INDEX('sh-Ž'!$J$2:$J$21,MATCH(I44,'sh-Ž'!$K$2:$K$21,-1))</f>
        <v>41</v>
      </c>
      <c r="K44" s="37">
        <v>13</v>
      </c>
      <c r="L44" s="39">
        <f>INDEX('b-Ž'!$J$2:$J$51,MATCH(K44,'b-Ž'!$K$2:$K$51,-1))</f>
        <v>16.2</v>
      </c>
      <c r="M44" s="39">
        <v>190</v>
      </c>
      <c r="N44" s="39">
        <f>INDEX('sk-Ž'!$A$2:$A$34,MATCH(M44,'sk-Ž'!$E$2:$E$34,-1))-1</f>
        <v>16</v>
      </c>
      <c r="O44" s="37">
        <v>438</v>
      </c>
      <c r="P44" s="39">
        <f>INDEX('hod-Ž'!$A$2:$A$34,MATCH(O44,'hod-Ž'!$E$2:$E$34,-1))-1</f>
        <v>16</v>
      </c>
      <c r="Q44" s="37">
        <v>6</v>
      </c>
      <c r="R44" s="39">
        <f>INDEX(pobyblivost!$A$2:$A$8,MATCH(Q44,pobyblivost!$B$2:$B$8,-1))</f>
        <v>25</v>
      </c>
      <c r="S44" s="39">
        <f t="shared" si="2"/>
        <v>166.2</v>
      </c>
    </row>
    <row r="45" spans="1:19" ht="12">
      <c r="A45" s="44" t="s">
        <v>60</v>
      </c>
      <c r="B45" s="45" t="s">
        <v>61</v>
      </c>
      <c r="C45" s="42">
        <v>8.8</v>
      </c>
      <c r="D45" s="37">
        <f>INDEX('50Ž'!$A$2:$A$34,MATCH(C45,'50Ž'!$E$2:$E$34))</f>
        <v>15</v>
      </c>
      <c r="E45" s="35">
        <v>0.00234375</v>
      </c>
      <c r="F45" s="37">
        <f>INDEX('800Ž'!$A$2:$A$76,MATCH(E45,'800Ž'!$E$2:$E$76))-1</f>
        <v>1</v>
      </c>
      <c r="G45" s="35">
        <v>0.0010208333333333334</v>
      </c>
      <c r="H45" s="39">
        <f>INDEX('100Ž'!$A$2:$A$91,MATCH(G45,'100Ž'!$E$2:$E$91))-1</f>
        <v>46</v>
      </c>
      <c r="I45" s="37">
        <v>0</v>
      </c>
      <c r="J45" s="39">
        <f>INDEX('sh-Ž'!$J$2:$J$21,MATCH(I45,'sh-Ž'!$K$2:$K$21,-1))</f>
        <v>8</v>
      </c>
      <c r="K45" s="37">
        <v>1</v>
      </c>
      <c r="L45" s="39">
        <f>INDEX('b-Ž'!$J$2:$J$51,MATCH(K45,'b-Ž'!$K$2:$K$51,-1))</f>
        <v>0</v>
      </c>
      <c r="M45" s="39">
        <v>192</v>
      </c>
      <c r="N45" s="39">
        <f>INDEX('sk-Ž'!$A$2:$A$34,MATCH(M45,'sk-Ž'!$E$2:$E$34,-1))-1</f>
        <v>16</v>
      </c>
      <c r="O45" s="37">
        <v>510</v>
      </c>
      <c r="P45" s="39">
        <f>INDEX('hod-Ž'!$A$2:$A$34,MATCH(O45,'hod-Ž'!$E$2:$E$34,-1))-1</f>
        <v>23</v>
      </c>
      <c r="Q45" s="37">
        <v>6</v>
      </c>
      <c r="R45" s="39">
        <f>INDEX(pobyblivost!$A$2:$A$8,MATCH(Q45,pobyblivost!$B$2:$B$8,-1))</f>
        <v>25</v>
      </c>
      <c r="S45" s="43">
        <f t="shared" si="2"/>
        <v>134</v>
      </c>
    </row>
    <row r="46" spans="1:19" ht="12">
      <c r="A46" s="41" t="s">
        <v>66</v>
      </c>
      <c r="B46" s="37" t="s">
        <v>28</v>
      </c>
      <c r="C46" s="42">
        <v>8.4</v>
      </c>
      <c r="D46" s="37">
        <f>INDEX('50Ž'!$A$2:$A$34,MATCH(C46,'50Ž'!$E$2:$E$34))</f>
        <v>19</v>
      </c>
      <c r="E46" s="37"/>
      <c r="F46" s="37">
        <v>0</v>
      </c>
      <c r="G46" s="35">
        <v>0.0010937499999999999</v>
      </c>
      <c r="H46" s="39">
        <f>INDEX('100Ž'!$A$2:$A$91,MATCH(G46,'100Ž'!$E$2:$E$91))-1</f>
        <v>28</v>
      </c>
      <c r="I46" s="37">
        <v>3</v>
      </c>
      <c r="J46" s="39">
        <f>INDEX('sh-Ž'!$J$2:$J$21,MATCH(I46,'sh-Ž'!$K$2:$K$21,-1))</f>
        <v>20</v>
      </c>
      <c r="K46" s="37">
        <v>6</v>
      </c>
      <c r="L46" s="39">
        <f>INDEX('b-Ž'!$J$2:$J$51,MATCH(K46,'b-Ž'!$K$2:$K$51,-1))</f>
        <v>2.9</v>
      </c>
      <c r="M46" s="37">
        <v>200</v>
      </c>
      <c r="N46" s="39">
        <f>INDEX('sk-Ž'!$A$2:$A$34,MATCH(M46,'sk-Ž'!$E$2:$E$34,-1))-1</f>
        <v>18</v>
      </c>
      <c r="O46" s="39">
        <v>411</v>
      </c>
      <c r="P46" s="39">
        <f>INDEX('hod-Ž'!$A$2:$A$34,MATCH(O46,'hod-Ž'!$E$2:$E$34,-1))-1</f>
        <v>14</v>
      </c>
      <c r="Q46" s="37">
        <v>6</v>
      </c>
      <c r="R46" s="39">
        <f>INDEX(pobyblivost!$A$2:$A$8,MATCH(Q46,pobyblivost!$B$2:$B$8,-1))</f>
        <v>25</v>
      </c>
      <c r="S46" s="43">
        <f t="shared" si="2"/>
        <v>126.9</v>
      </c>
    </row>
    <row r="47" spans="1:19" ht="12">
      <c r="A47" s="41"/>
      <c r="B47" s="41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ht="12">
      <c r="A48" s="41"/>
      <c r="B48" s="41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1:19" ht="12">
      <c r="A49" s="41"/>
      <c r="B49" s="41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1:19" ht="12">
      <c r="A50" s="41"/>
      <c r="B50" s="41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1:19" ht="12">
      <c r="A51" s="41"/>
      <c r="B51" s="41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 ht="12">
      <c r="A52" s="41"/>
      <c r="B52" s="4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1:19" ht="12">
      <c r="A53" s="41"/>
      <c r="B53" s="4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1:19" ht="12">
      <c r="A54" s="41"/>
      <c r="B54" s="41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</row>
    <row r="55" spans="1:19" ht="12">
      <c r="A55" s="41"/>
      <c r="B55" s="4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</row>
    <row r="56" spans="1:19" ht="12">
      <c r="A56" s="41"/>
      <c r="B56" s="41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</row>
    <row r="57" spans="1:19" ht="12">
      <c r="A57" s="41"/>
      <c r="B57" s="41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</row>
    <row r="58" spans="1:19" ht="12">
      <c r="A58" s="41"/>
      <c r="B58" s="41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 ht="12">
      <c r="A59" s="41"/>
      <c r="B59" s="41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 ht="12">
      <c r="A60" s="41"/>
      <c r="B60" s="41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1" spans="1:19" ht="12">
      <c r="A61" s="41"/>
      <c r="B61" s="41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1:19" ht="12">
      <c r="A62" s="41"/>
      <c r="B62" s="41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1:19" ht="12">
      <c r="A63" s="41"/>
      <c r="B63" s="4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</row>
    <row r="64" spans="1:19" ht="12">
      <c r="A64" s="41"/>
      <c r="B64" s="41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</row>
    <row r="65" spans="1:19" ht="12">
      <c r="A65" s="41"/>
      <c r="B65" s="41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</row>
    <row r="66" spans="1:19" ht="12">
      <c r="A66" s="41"/>
      <c r="B66" s="41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</row>
    <row r="67" spans="1:19" ht="12">
      <c r="A67" s="41"/>
      <c r="B67" s="41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</row>
    <row r="68" spans="1:19" ht="12">
      <c r="A68" s="41"/>
      <c r="B68" s="41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</row>
    <row r="69" spans="1:19" ht="12">
      <c r="A69" s="41"/>
      <c r="B69" s="4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</row>
    <row r="70" spans="1:19" ht="12">
      <c r="A70" s="41"/>
      <c r="B70" s="41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spans="1:19" ht="12">
      <c r="A71" s="41"/>
      <c r="B71" s="41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</row>
    <row r="72" spans="1:19" ht="12">
      <c r="A72" s="41"/>
      <c r="B72" s="41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</row>
    <row r="73" spans="1:19" ht="12">
      <c r="A73" s="41"/>
      <c r="B73" s="41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1:19" ht="12">
      <c r="A74" s="41"/>
      <c r="B74" s="41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1:19" ht="12">
      <c r="A75" s="41"/>
      <c r="B75" s="41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</row>
    <row r="76" spans="1:19" ht="12">
      <c r="A76" s="41"/>
      <c r="B76" s="41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</row>
    <row r="77" spans="1:19" ht="12">
      <c r="A77" s="41"/>
      <c r="B77" s="41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</row>
    <row r="78" spans="1:19" ht="12">
      <c r="A78" s="41"/>
      <c r="B78" s="41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</row>
    <row r="79" spans="1:19" ht="12">
      <c r="A79" s="41"/>
      <c r="B79" s="41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1:19" ht="12">
      <c r="A80" s="41"/>
      <c r="B80" s="41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1" spans="1:19" ht="12">
      <c r="A81" s="41"/>
      <c r="B81" s="41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1:19" ht="12">
      <c r="A82" s="41"/>
      <c r="B82" s="41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1:19" ht="12">
      <c r="A83" s="41"/>
      <c r="B83" s="41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ht="12">
      <c r="A84" s="41"/>
      <c r="B84" s="41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ht="12">
      <c r="A85" s="41"/>
      <c r="B85" s="41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ht="12">
      <c r="A86" s="41"/>
      <c r="B86" s="41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ht="12">
      <c r="A87" s="41"/>
      <c r="B87" s="41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1:19" ht="12">
      <c r="A88" s="41"/>
      <c r="B88" s="41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1:19" ht="12">
      <c r="A89" s="41"/>
      <c r="B89" s="41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1:19" ht="12">
      <c r="A90" s="41"/>
      <c r="B90" s="41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1:19" ht="12">
      <c r="A91" s="41"/>
      <c r="B91" s="41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1:19" ht="12">
      <c r="A92" s="41"/>
      <c r="B92" s="41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1:19" ht="12">
      <c r="A93" s="41"/>
      <c r="B93" s="41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ht="12">
      <c r="A94" s="41"/>
      <c r="B94" s="41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1:19" ht="12">
      <c r="A95" s="41"/>
      <c r="B95" s="41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1:19" ht="12">
      <c r="A96" s="41"/>
      <c r="B96" s="41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1:19" ht="12">
      <c r="A97" s="41"/>
      <c r="B97" s="41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1:19" ht="12">
      <c r="A98" s="41"/>
      <c r="B98" s="41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1:19" ht="12">
      <c r="A99" s="41"/>
      <c r="B99" s="41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1:19" ht="12">
      <c r="A100" s="41"/>
      <c r="B100" s="41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1:19" ht="12">
      <c r="A101" s="41"/>
      <c r="B101" s="41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1:19" ht="12">
      <c r="A102" s="41"/>
      <c r="B102" s="41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1:19" ht="12">
      <c r="A103" s="41"/>
      <c r="B103" s="41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1:19" ht="12">
      <c r="A104" s="41"/>
      <c r="B104" s="41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1:19" ht="12">
      <c r="A105" s="41"/>
      <c r="B105" s="41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1:19" ht="12">
      <c r="A106" s="41"/>
      <c r="B106" s="41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1:19" ht="12">
      <c r="A107" s="41"/>
      <c r="B107" s="41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1:19" ht="12">
      <c r="A108" s="41"/>
      <c r="B108" s="41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1:19" ht="12">
      <c r="A109" s="41"/>
      <c r="B109" s="41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1:19" ht="12">
      <c r="A110" s="41"/>
      <c r="B110" s="41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1:19" ht="12">
      <c r="A111" s="41"/>
      <c r="B111" s="41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1:19" ht="12">
      <c r="A112" s="41"/>
      <c r="B112" s="41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</row>
    <row r="113" spans="1:19" ht="12">
      <c r="A113" s="41"/>
      <c r="B113" s="41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</row>
    <row r="114" spans="1:19" ht="12">
      <c r="A114" s="41"/>
      <c r="B114" s="41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</row>
    <row r="115" spans="1:19" ht="12">
      <c r="A115" s="41"/>
      <c r="B115" s="41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</row>
    <row r="116" spans="1:19" ht="12">
      <c r="A116" s="41"/>
      <c r="B116" s="41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</row>
    <row r="117" spans="1:19" ht="12">
      <c r="A117" s="41"/>
      <c r="B117" s="41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</row>
    <row r="118" spans="1:19" ht="12">
      <c r="A118" s="41"/>
      <c r="B118" s="41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</row>
    <row r="119" spans="1:19" ht="12">
      <c r="A119" s="41"/>
      <c r="B119" s="41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</row>
    <row r="120" spans="1:19" ht="12">
      <c r="A120" s="41"/>
      <c r="B120" s="41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1:19" ht="12">
      <c r="A121" s="41"/>
      <c r="B121" s="41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</row>
    <row r="122" spans="1:19" ht="12">
      <c r="A122" s="41"/>
      <c r="B122" s="41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</row>
    <row r="123" spans="1:19" ht="12">
      <c r="A123" s="41"/>
      <c r="B123" s="41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</row>
    <row r="124" spans="1:19" ht="12">
      <c r="A124" s="41"/>
      <c r="B124" s="41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</row>
    <row r="125" spans="1:19" ht="12">
      <c r="A125" s="41"/>
      <c r="B125" s="41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</row>
    <row r="126" spans="1:19" ht="12">
      <c r="A126" s="41"/>
      <c r="B126" s="41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</row>
    <row r="127" spans="1:19" ht="12">
      <c r="A127" s="41"/>
      <c r="B127" s="41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</row>
    <row r="128" spans="1:19" ht="12">
      <c r="A128" s="41"/>
      <c r="B128" s="41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</row>
    <row r="129" spans="1:19" ht="12">
      <c r="A129" s="41"/>
      <c r="B129" s="41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</row>
    <row r="130" spans="1:19" ht="12">
      <c r="A130" s="41"/>
      <c r="B130" s="41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</row>
    <row r="131" spans="1:19" ht="12">
      <c r="A131" s="41"/>
      <c r="B131" s="41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</row>
    <row r="132" spans="1:19" ht="12">
      <c r="A132" s="41"/>
      <c r="B132" s="41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</row>
    <row r="133" spans="1:19" ht="12">
      <c r="A133" s="41"/>
      <c r="B133" s="41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</row>
    <row r="134" spans="1:19" ht="12">
      <c r="A134" s="41"/>
      <c r="B134" s="41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</row>
    <row r="135" spans="1:19" ht="12">
      <c r="A135" s="41"/>
      <c r="B135" s="41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</row>
    <row r="136" spans="1:19" ht="12">
      <c r="A136" s="41"/>
      <c r="B136" s="41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</row>
    <row r="137" spans="1:19" ht="12">
      <c r="A137" s="41"/>
      <c r="B137" s="41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</row>
    <row r="138" spans="1:19" ht="12">
      <c r="A138" s="41"/>
      <c r="B138" s="41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</row>
    <row r="139" spans="1:19" ht="12">
      <c r="A139" s="41"/>
      <c r="B139" s="41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</row>
    <row r="140" spans="1:19" ht="12">
      <c r="A140" s="41"/>
      <c r="B140" s="41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</row>
    <row r="141" spans="1:19" ht="12">
      <c r="A141" s="41"/>
      <c r="B141" s="41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</row>
    <row r="142" spans="1:19" ht="12">
      <c r="A142" s="41"/>
      <c r="B142" s="41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</row>
    <row r="143" spans="1:19" ht="12">
      <c r="A143" s="41"/>
      <c r="B143" s="41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</row>
    <row r="144" spans="1:19" ht="12">
      <c r="A144" s="41"/>
      <c r="B144" s="41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</row>
    <row r="145" spans="1:19" ht="12">
      <c r="A145" s="41"/>
      <c r="B145" s="41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</row>
    <row r="146" spans="1:19" ht="12">
      <c r="A146" s="41"/>
      <c r="B146" s="41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</row>
    <row r="147" spans="1:19" ht="12">
      <c r="A147" s="41"/>
      <c r="B147" s="41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</row>
    <row r="148" spans="3:19" ht="12">
      <c r="C148" s="40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</row>
    <row r="149" spans="3:19" ht="12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</row>
    <row r="150" spans="3:19" ht="12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</row>
    <row r="151" spans="3:19" ht="12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</row>
    <row r="152" spans="3:19" ht="12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</row>
    <row r="153" spans="3:19" ht="12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</row>
    <row r="154" spans="3:19" ht="12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5">
      <selection activeCell="H14" sqref="H14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5" customFormat="1" ht="12.75" customHeight="1" thickBot="1">
      <c r="A1" s="2" t="s">
        <v>0</v>
      </c>
      <c r="B1" s="3">
        <v>2004</v>
      </c>
      <c r="C1" s="4">
        <v>2005</v>
      </c>
      <c r="D1" s="4">
        <v>2006</v>
      </c>
      <c r="E1" s="4">
        <v>2007</v>
      </c>
    </row>
    <row r="2" spans="1:5" ht="12.75" customHeight="1">
      <c r="A2" s="11">
        <f aca="true" t="shared" si="0" ref="A2:A32">A3+1</f>
        <v>33</v>
      </c>
      <c r="B2" s="13">
        <v>6.4</v>
      </c>
      <c r="C2" s="13">
        <v>6.6</v>
      </c>
      <c r="D2" s="13">
        <v>6.799999999999999</v>
      </c>
      <c r="E2" s="14">
        <v>6.999999999999999</v>
      </c>
    </row>
    <row r="3" spans="1:5" ht="12.75" customHeight="1">
      <c r="A3" s="11">
        <f t="shared" si="0"/>
        <v>32</v>
      </c>
      <c r="B3" s="15">
        <f aca="true" t="shared" si="1" ref="B3:B34">B2+0.1</f>
        <v>6.5</v>
      </c>
      <c r="C3" s="15">
        <v>6.699999999999999</v>
      </c>
      <c r="D3" s="15">
        <v>6.899999999999999</v>
      </c>
      <c r="E3" s="15">
        <v>7.099999999999999</v>
      </c>
    </row>
    <row r="4" spans="1:5" ht="12.75" customHeight="1">
      <c r="A4" s="11">
        <f t="shared" si="0"/>
        <v>31</v>
      </c>
      <c r="B4" s="15">
        <f t="shared" si="1"/>
        <v>6.6</v>
      </c>
      <c r="C4" s="15">
        <v>6.799999999999999</v>
      </c>
      <c r="D4" s="15">
        <v>6.999999999999998</v>
      </c>
      <c r="E4" s="15">
        <v>7.199999999999998</v>
      </c>
    </row>
    <row r="5" spans="1:5" ht="12.75" customHeight="1">
      <c r="A5" s="11">
        <f t="shared" si="0"/>
        <v>30</v>
      </c>
      <c r="B5" s="15">
        <f t="shared" si="1"/>
        <v>6.699999999999999</v>
      </c>
      <c r="C5" s="15">
        <v>6.899999999999999</v>
      </c>
      <c r="D5" s="15">
        <v>7.099999999999998</v>
      </c>
      <c r="E5" s="15">
        <v>7.299999999999998</v>
      </c>
    </row>
    <row r="6" spans="1:5" ht="12.75" customHeight="1">
      <c r="A6" s="11">
        <f t="shared" si="0"/>
        <v>29</v>
      </c>
      <c r="B6" s="15">
        <f t="shared" si="1"/>
        <v>6.799999999999999</v>
      </c>
      <c r="C6" s="15">
        <v>6.999999999999998</v>
      </c>
      <c r="D6" s="15">
        <v>7.1999999999999975</v>
      </c>
      <c r="E6" s="15">
        <v>7.399999999999998</v>
      </c>
    </row>
    <row r="7" spans="1:5" ht="12.75" customHeight="1">
      <c r="A7" s="11">
        <f t="shared" si="0"/>
        <v>28</v>
      </c>
      <c r="B7" s="15">
        <f t="shared" si="1"/>
        <v>6.899999999999999</v>
      </c>
      <c r="C7" s="15">
        <v>7.099999999999998</v>
      </c>
      <c r="D7" s="15">
        <v>7.299999999999997</v>
      </c>
      <c r="E7" s="15">
        <v>7.499999999999997</v>
      </c>
    </row>
    <row r="8" spans="1:5" ht="12.75" customHeight="1">
      <c r="A8" s="11">
        <f t="shared" si="0"/>
        <v>27</v>
      </c>
      <c r="B8" s="15">
        <f t="shared" si="1"/>
        <v>6.999999999999998</v>
      </c>
      <c r="C8" s="15">
        <v>7.1999999999999975</v>
      </c>
      <c r="D8" s="15">
        <v>7.399999999999997</v>
      </c>
      <c r="E8" s="15">
        <v>7.599999999999997</v>
      </c>
    </row>
    <row r="9" spans="1:5" ht="12.75" customHeight="1">
      <c r="A9" s="11">
        <f t="shared" si="0"/>
        <v>26</v>
      </c>
      <c r="B9" s="15">
        <f t="shared" si="1"/>
        <v>7.099999999999998</v>
      </c>
      <c r="C9" s="15">
        <v>7.299999999999997</v>
      </c>
      <c r="D9" s="15">
        <v>7.4999999999999964</v>
      </c>
      <c r="E9" s="15">
        <v>7.699999999999997</v>
      </c>
    </row>
    <row r="10" spans="1:5" ht="12.75" customHeight="1">
      <c r="A10" s="11">
        <f t="shared" si="0"/>
        <v>25</v>
      </c>
      <c r="B10" s="15">
        <f t="shared" si="1"/>
        <v>7.1999999999999975</v>
      </c>
      <c r="C10" s="15">
        <v>7.399999999999997</v>
      </c>
      <c r="D10" s="15">
        <v>7.599999999999996</v>
      </c>
      <c r="E10" s="15">
        <v>7.799999999999996</v>
      </c>
    </row>
    <row r="11" spans="1:5" ht="12.75" customHeight="1">
      <c r="A11" s="11">
        <f t="shared" si="0"/>
        <v>24</v>
      </c>
      <c r="B11" s="15">
        <f t="shared" si="1"/>
        <v>7.299999999999997</v>
      </c>
      <c r="C11" s="15">
        <v>7.4999999999999964</v>
      </c>
      <c r="D11" s="15">
        <v>7.699999999999996</v>
      </c>
      <c r="E11" s="15">
        <v>7.899999999999996</v>
      </c>
    </row>
    <row r="12" spans="1:5" ht="12.75" customHeight="1">
      <c r="A12" s="11">
        <f t="shared" si="0"/>
        <v>23</v>
      </c>
      <c r="B12" s="15">
        <f t="shared" si="1"/>
        <v>7.399999999999997</v>
      </c>
      <c r="C12" s="15">
        <v>7.599999999999996</v>
      </c>
      <c r="D12" s="15">
        <v>7.799999999999995</v>
      </c>
      <c r="E12" s="15">
        <v>7.999999999999996</v>
      </c>
    </row>
    <row r="13" spans="1:5" ht="12.75" customHeight="1">
      <c r="A13" s="11">
        <f t="shared" si="0"/>
        <v>22</v>
      </c>
      <c r="B13" s="15">
        <f t="shared" si="1"/>
        <v>7.4999999999999964</v>
      </c>
      <c r="C13" s="15">
        <v>7.699999999999996</v>
      </c>
      <c r="D13" s="15">
        <v>7.899999999999995</v>
      </c>
      <c r="E13" s="15">
        <v>8.099999999999996</v>
      </c>
    </row>
    <row r="14" spans="1:5" ht="12.75" customHeight="1">
      <c r="A14" s="11">
        <f t="shared" si="0"/>
        <v>21</v>
      </c>
      <c r="B14" s="15">
        <f t="shared" si="1"/>
        <v>7.599999999999996</v>
      </c>
      <c r="C14" s="15">
        <v>7.799999999999995</v>
      </c>
      <c r="D14" s="15">
        <v>7.999999999999995</v>
      </c>
      <c r="E14" s="15">
        <v>8.199999999999996</v>
      </c>
    </row>
    <row r="15" spans="1:5" ht="12.75" customHeight="1">
      <c r="A15" s="11">
        <f t="shared" si="0"/>
        <v>20</v>
      </c>
      <c r="B15" s="15">
        <f t="shared" si="1"/>
        <v>7.699999999999996</v>
      </c>
      <c r="C15" s="15">
        <v>7.899999999999995</v>
      </c>
      <c r="D15" s="15">
        <v>8.099999999999994</v>
      </c>
      <c r="E15" s="15">
        <v>8.299999999999995</v>
      </c>
    </row>
    <row r="16" spans="1:5" ht="12.75" customHeight="1">
      <c r="A16" s="11">
        <f t="shared" si="0"/>
        <v>19</v>
      </c>
      <c r="B16" s="15">
        <f t="shared" si="1"/>
        <v>7.799999999999995</v>
      </c>
      <c r="C16" s="15">
        <v>7.999999999999995</v>
      </c>
      <c r="D16" s="15">
        <v>8.199999999999994</v>
      </c>
      <c r="E16" s="15">
        <v>8.399999999999995</v>
      </c>
    </row>
    <row r="17" spans="1:5" ht="12.75" customHeight="1">
      <c r="A17" s="11">
        <f t="shared" si="0"/>
        <v>18</v>
      </c>
      <c r="B17" s="15">
        <f t="shared" si="1"/>
        <v>7.899999999999995</v>
      </c>
      <c r="C17" s="15">
        <v>8.099999999999994</v>
      </c>
      <c r="D17" s="15">
        <v>8.299999999999994</v>
      </c>
      <c r="E17" s="15">
        <v>8.499999999999995</v>
      </c>
    </row>
    <row r="18" spans="1:5" ht="12.75" customHeight="1">
      <c r="A18" s="11">
        <f t="shared" si="0"/>
        <v>17</v>
      </c>
      <c r="B18" s="15">
        <f t="shared" si="1"/>
        <v>7.999999999999995</v>
      </c>
      <c r="C18" s="15">
        <v>8.199999999999994</v>
      </c>
      <c r="D18" s="15">
        <v>8.399999999999993</v>
      </c>
      <c r="E18" s="15">
        <v>8.599999999999994</v>
      </c>
    </row>
    <row r="19" spans="1:5" ht="12.75" customHeight="1">
      <c r="A19" s="11">
        <f t="shared" si="0"/>
        <v>16</v>
      </c>
      <c r="B19" s="15">
        <f t="shared" si="1"/>
        <v>8.099999999999994</v>
      </c>
      <c r="C19" s="15">
        <v>8.299999999999994</v>
      </c>
      <c r="D19" s="15">
        <v>8.499999999999993</v>
      </c>
      <c r="E19" s="15">
        <v>8.699999999999994</v>
      </c>
    </row>
    <row r="20" spans="1:5" ht="12.75" customHeight="1">
      <c r="A20" s="11">
        <f t="shared" si="0"/>
        <v>15</v>
      </c>
      <c r="B20" s="15">
        <f t="shared" si="1"/>
        <v>8.199999999999994</v>
      </c>
      <c r="C20" s="15">
        <v>8.399999999999993</v>
      </c>
      <c r="D20" s="15">
        <v>8.599999999999993</v>
      </c>
      <c r="E20" s="15">
        <v>8.799999999999994</v>
      </c>
    </row>
    <row r="21" spans="1:5" ht="12.75" customHeight="1">
      <c r="A21" s="11">
        <f t="shared" si="0"/>
        <v>14</v>
      </c>
      <c r="B21" s="15">
        <f t="shared" si="1"/>
        <v>8.299999999999994</v>
      </c>
      <c r="C21" s="15">
        <v>8.499999999999993</v>
      </c>
      <c r="D21" s="15">
        <v>8.699999999999992</v>
      </c>
      <c r="E21" s="15">
        <v>8.899999999999993</v>
      </c>
    </row>
    <row r="22" spans="1:5" ht="12.75" customHeight="1">
      <c r="A22" s="11">
        <f t="shared" si="0"/>
        <v>13</v>
      </c>
      <c r="B22" s="15">
        <f t="shared" si="1"/>
        <v>8.399999999999993</v>
      </c>
      <c r="C22" s="15">
        <v>8.599999999999993</v>
      </c>
      <c r="D22" s="15">
        <v>8.799999999999992</v>
      </c>
      <c r="E22" s="15">
        <v>8.999999999999993</v>
      </c>
    </row>
    <row r="23" spans="1:5" ht="12.75" customHeight="1">
      <c r="A23" s="11">
        <f t="shared" si="0"/>
        <v>12</v>
      </c>
      <c r="B23" s="15">
        <f t="shared" si="1"/>
        <v>8.499999999999993</v>
      </c>
      <c r="C23" s="15">
        <v>8.699999999999992</v>
      </c>
      <c r="D23" s="15">
        <v>8.899999999999991</v>
      </c>
      <c r="E23" s="15">
        <v>9.099999999999993</v>
      </c>
    </row>
    <row r="24" spans="1:5" ht="12.75" customHeight="1">
      <c r="A24" s="11">
        <f t="shared" si="0"/>
        <v>11</v>
      </c>
      <c r="B24" s="15">
        <f t="shared" si="1"/>
        <v>8.599999999999993</v>
      </c>
      <c r="C24" s="15">
        <v>8.799999999999992</v>
      </c>
      <c r="D24" s="15">
        <v>8.999999999999991</v>
      </c>
      <c r="E24" s="15">
        <v>9.199999999999992</v>
      </c>
    </row>
    <row r="25" spans="1:5" ht="12.75" customHeight="1">
      <c r="A25" s="11">
        <f t="shared" si="0"/>
        <v>10</v>
      </c>
      <c r="B25" s="15">
        <f t="shared" si="1"/>
        <v>8.699999999999992</v>
      </c>
      <c r="C25" s="15">
        <v>8.899999999999991</v>
      </c>
      <c r="D25" s="15">
        <v>9.09999999999999</v>
      </c>
      <c r="E25" s="15">
        <v>9.299999999999992</v>
      </c>
    </row>
    <row r="26" spans="1:5" ht="12.75" customHeight="1">
      <c r="A26" s="11">
        <f t="shared" si="0"/>
        <v>9</v>
      </c>
      <c r="B26" s="15">
        <f t="shared" si="1"/>
        <v>8.799999999999992</v>
      </c>
      <c r="C26" s="15">
        <v>8.999999999999991</v>
      </c>
      <c r="D26" s="15">
        <v>9.19999999999999</v>
      </c>
      <c r="E26" s="15">
        <v>9.399999999999991</v>
      </c>
    </row>
    <row r="27" spans="1:5" ht="12.75" customHeight="1">
      <c r="A27" s="11">
        <f t="shared" si="0"/>
        <v>8</v>
      </c>
      <c r="B27" s="15">
        <f t="shared" si="1"/>
        <v>8.899999999999991</v>
      </c>
      <c r="C27" s="15">
        <v>9.09999999999999</v>
      </c>
      <c r="D27" s="15">
        <v>9.29999999999999</v>
      </c>
      <c r="E27" s="15">
        <v>9.499999999999991</v>
      </c>
    </row>
    <row r="28" spans="1:5" ht="12.75" customHeight="1">
      <c r="A28" s="11">
        <f t="shared" si="0"/>
        <v>7</v>
      </c>
      <c r="B28" s="15">
        <f t="shared" si="1"/>
        <v>8.999999999999991</v>
      </c>
      <c r="C28" s="15">
        <v>9.19999999999999</v>
      </c>
      <c r="D28" s="15">
        <v>9.39999999999999</v>
      </c>
      <c r="E28" s="15">
        <v>9.59999999999999</v>
      </c>
    </row>
    <row r="29" spans="1:5" ht="12.75" customHeight="1">
      <c r="A29" s="11">
        <f t="shared" si="0"/>
        <v>6</v>
      </c>
      <c r="B29" s="15">
        <f t="shared" si="1"/>
        <v>9.09999999999999</v>
      </c>
      <c r="C29" s="15">
        <v>9.29999999999999</v>
      </c>
      <c r="D29" s="15">
        <v>9.49999999999999</v>
      </c>
      <c r="E29" s="15">
        <v>9.69999999999999</v>
      </c>
    </row>
    <row r="30" spans="1:5" ht="12.75" customHeight="1">
      <c r="A30" s="11">
        <f t="shared" si="0"/>
        <v>5</v>
      </c>
      <c r="B30" s="15">
        <f t="shared" si="1"/>
        <v>9.19999999999999</v>
      </c>
      <c r="C30" s="15">
        <v>9.39999999999999</v>
      </c>
      <c r="D30" s="15">
        <v>9.599999999999989</v>
      </c>
      <c r="E30" s="15">
        <v>9.79999999999999</v>
      </c>
    </row>
    <row r="31" spans="1:5" ht="12.75" customHeight="1">
      <c r="A31" s="11">
        <f t="shared" si="0"/>
        <v>4</v>
      </c>
      <c r="B31" s="15">
        <f t="shared" si="1"/>
        <v>9.29999999999999</v>
      </c>
      <c r="C31" s="15">
        <v>9.49999999999999</v>
      </c>
      <c r="D31" s="15">
        <v>9.699999999999989</v>
      </c>
      <c r="E31" s="15">
        <v>9.89999999999999</v>
      </c>
    </row>
    <row r="32" spans="1:5" ht="12.75" customHeight="1">
      <c r="A32" s="11">
        <f t="shared" si="0"/>
        <v>3</v>
      </c>
      <c r="B32" s="15">
        <f t="shared" si="1"/>
        <v>9.39999999999999</v>
      </c>
      <c r="C32" s="15">
        <v>9.599999999999989</v>
      </c>
      <c r="D32" s="15">
        <v>9.799999999999988</v>
      </c>
      <c r="E32" s="15">
        <f>E31+0.1</f>
        <v>9.99999999999999</v>
      </c>
    </row>
    <row r="33" spans="1:5" ht="12.75" customHeight="1">
      <c r="A33" s="11">
        <f>A34+1</f>
        <v>2</v>
      </c>
      <c r="B33" s="15">
        <f t="shared" si="1"/>
        <v>9.49999999999999</v>
      </c>
      <c r="C33" s="15">
        <v>9.699999999999989</v>
      </c>
      <c r="D33" s="15">
        <f>D32+0.1</f>
        <v>9.899999999999988</v>
      </c>
      <c r="E33" s="15">
        <f>E32+0.1</f>
        <v>10.099999999999989</v>
      </c>
    </row>
    <row r="34" spans="1:5" ht="12.75" customHeight="1">
      <c r="A34" s="11">
        <v>1</v>
      </c>
      <c r="B34" s="15">
        <f t="shared" si="1"/>
        <v>9.599999999999989</v>
      </c>
      <c r="C34" s="15">
        <f>C33+0.1</f>
        <v>9.799999999999988</v>
      </c>
      <c r="D34" s="15">
        <f>D33+0.1</f>
        <v>9.999999999999988</v>
      </c>
      <c r="E34" s="15">
        <f>E33+0.1</f>
        <v>10.199999999999989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4" sqref="E24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5" customFormat="1" ht="12.75" customHeight="1">
      <c r="A1" s="2" t="s">
        <v>0</v>
      </c>
      <c r="B1" s="3">
        <v>2004</v>
      </c>
      <c r="C1" s="4">
        <v>2005</v>
      </c>
      <c r="D1" s="4">
        <v>2006</v>
      </c>
      <c r="E1" s="4">
        <v>2007</v>
      </c>
    </row>
    <row r="2" spans="1:5" ht="12.75" customHeight="1">
      <c r="A2" s="11">
        <f aca="true" t="shared" si="0" ref="A2:A33">A3+1</f>
        <v>33</v>
      </c>
      <c r="B2" s="13">
        <v>5.7</v>
      </c>
      <c r="C2" s="13">
        <v>5.8999999999999995</v>
      </c>
      <c r="D2" s="13">
        <v>6.1</v>
      </c>
      <c r="E2" s="14">
        <v>6.299999999999999</v>
      </c>
    </row>
    <row r="3" spans="1:5" ht="12.75" customHeight="1">
      <c r="A3" s="11">
        <f t="shared" si="0"/>
        <v>32</v>
      </c>
      <c r="B3" s="15">
        <f aca="true" t="shared" si="1" ref="B3:B34">B2+0.1</f>
        <v>5.8</v>
      </c>
      <c r="C3" s="15">
        <v>5.999999999999999</v>
      </c>
      <c r="D3" s="15">
        <v>6.199999999999999</v>
      </c>
      <c r="E3" s="15">
        <v>6.399999999999999</v>
      </c>
    </row>
    <row r="4" spans="1:5" ht="12.75" customHeight="1">
      <c r="A4" s="11">
        <f t="shared" si="0"/>
        <v>31</v>
      </c>
      <c r="B4" s="15">
        <f t="shared" si="1"/>
        <v>5.8999999999999995</v>
      </c>
      <c r="C4" s="15">
        <v>6.099999999999999</v>
      </c>
      <c r="D4" s="15">
        <v>6.299999999999999</v>
      </c>
      <c r="E4" s="15">
        <v>6.499999999999998</v>
      </c>
    </row>
    <row r="5" spans="1:7" ht="12.75" customHeight="1">
      <c r="A5" s="11">
        <f t="shared" si="0"/>
        <v>30</v>
      </c>
      <c r="B5" s="15">
        <f t="shared" si="1"/>
        <v>5.999999999999999</v>
      </c>
      <c r="C5" s="15">
        <v>6.199999999999998</v>
      </c>
      <c r="D5" s="15">
        <v>6.399999999999999</v>
      </c>
      <c r="E5" s="15">
        <v>6.599999999999998</v>
      </c>
      <c r="G5" s="17"/>
    </row>
    <row r="6" spans="1:5" ht="12.75" customHeight="1">
      <c r="A6" s="11">
        <f t="shared" si="0"/>
        <v>29</v>
      </c>
      <c r="B6" s="15">
        <f t="shared" si="1"/>
        <v>6.099999999999999</v>
      </c>
      <c r="C6" s="15">
        <v>6.299999999999998</v>
      </c>
      <c r="D6" s="15">
        <v>6.499999999999998</v>
      </c>
      <c r="E6" s="15">
        <v>6.6999999999999975</v>
      </c>
    </row>
    <row r="7" spans="1:5" ht="12.75" customHeight="1">
      <c r="A7" s="11">
        <f t="shared" si="0"/>
        <v>28</v>
      </c>
      <c r="B7" s="15">
        <f t="shared" si="1"/>
        <v>6.199999999999998</v>
      </c>
      <c r="C7" s="15">
        <v>6.399999999999998</v>
      </c>
      <c r="D7" s="15">
        <v>6.599999999999998</v>
      </c>
      <c r="E7" s="15">
        <v>6.799999999999997</v>
      </c>
    </row>
    <row r="8" spans="1:5" ht="12.75" customHeight="1">
      <c r="A8" s="11">
        <f t="shared" si="0"/>
        <v>27</v>
      </c>
      <c r="B8" s="15">
        <f t="shared" si="1"/>
        <v>6.299999999999998</v>
      </c>
      <c r="C8" s="15">
        <v>6.499999999999997</v>
      </c>
      <c r="D8" s="15">
        <v>6.6999999999999975</v>
      </c>
      <c r="E8" s="15">
        <v>6.899999999999997</v>
      </c>
    </row>
    <row r="9" spans="1:5" ht="12.75" customHeight="1">
      <c r="A9" s="11">
        <f t="shared" si="0"/>
        <v>26</v>
      </c>
      <c r="B9" s="15">
        <f t="shared" si="1"/>
        <v>6.399999999999998</v>
      </c>
      <c r="C9" s="15">
        <v>6.599999999999997</v>
      </c>
      <c r="D9" s="15">
        <v>6.799999999999997</v>
      </c>
      <c r="E9" s="15">
        <v>6.9999999999999964</v>
      </c>
    </row>
    <row r="10" spans="1:5" ht="12.75" customHeight="1">
      <c r="A10" s="11">
        <f t="shared" si="0"/>
        <v>25</v>
      </c>
      <c r="B10" s="15">
        <f t="shared" si="1"/>
        <v>6.499999999999997</v>
      </c>
      <c r="C10" s="15">
        <v>6.699999999999997</v>
      </c>
      <c r="D10" s="15">
        <v>6.899999999999997</v>
      </c>
      <c r="E10" s="15">
        <v>7.099999999999996</v>
      </c>
    </row>
    <row r="11" spans="1:5" ht="12.75" customHeight="1">
      <c r="A11" s="11">
        <f t="shared" si="0"/>
        <v>24</v>
      </c>
      <c r="B11" s="15">
        <f t="shared" si="1"/>
        <v>6.599999999999997</v>
      </c>
      <c r="C11" s="15">
        <v>6.799999999999996</v>
      </c>
      <c r="D11" s="15">
        <v>6.9999999999999964</v>
      </c>
      <c r="E11" s="15">
        <v>7.199999999999996</v>
      </c>
    </row>
    <row r="12" spans="1:5" ht="12.75" customHeight="1">
      <c r="A12" s="11">
        <f t="shared" si="0"/>
        <v>23</v>
      </c>
      <c r="B12" s="15">
        <f t="shared" si="1"/>
        <v>6.699999999999997</v>
      </c>
      <c r="C12" s="15">
        <v>6.899999999999996</v>
      </c>
      <c r="D12" s="15">
        <v>7.099999999999996</v>
      </c>
      <c r="E12" s="15">
        <v>7.299999999999995</v>
      </c>
    </row>
    <row r="13" spans="1:5" ht="12.75" customHeight="1">
      <c r="A13" s="11">
        <f t="shared" si="0"/>
        <v>22</v>
      </c>
      <c r="B13" s="15">
        <f t="shared" si="1"/>
        <v>6.799999999999996</v>
      </c>
      <c r="C13" s="15">
        <v>6.999999999999996</v>
      </c>
      <c r="D13" s="15">
        <v>7.199999999999996</v>
      </c>
      <c r="E13" s="15">
        <v>7.399999999999995</v>
      </c>
    </row>
    <row r="14" spans="1:5" ht="12.75" customHeight="1">
      <c r="A14" s="11">
        <f t="shared" si="0"/>
        <v>21</v>
      </c>
      <c r="B14" s="15">
        <f t="shared" si="1"/>
        <v>6.899999999999996</v>
      </c>
      <c r="C14" s="15">
        <v>7.099999999999995</v>
      </c>
      <c r="D14" s="15">
        <v>7.299999999999995</v>
      </c>
      <c r="E14" s="15">
        <v>7.499999999999995</v>
      </c>
    </row>
    <row r="15" spans="1:5" ht="12.75" customHeight="1">
      <c r="A15" s="11">
        <f t="shared" si="0"/>
        <v>20</v>
      </c>
      <c r="B15" s="15">
        <f t="shared" si="1"/>
        <v>6.999999999999996</v>
      </c>
      <c r="C15" s="15">
        <v>7.199999999999995</v>
      </c>
      <c r="D15" s="15">
        <v>7.399999999999995</v>
      </c>
      <c r="E15" s="15">
        <v>7.599999999999994</v>
      </c>
    </row>
    <row r="16" spans="1:5" ht="12.75" customHeight="1">
      <c r="A16" s="11">
        <f t="shared" si="0"/>
        <v>19</v>
      </c>
      <c r="B16" s="15">
        <f t="shared" si="1"/>
        <v>7.099999999999995</v>
      </c>
      <c r="C16" s="15">
        <v>7.2999999999999945</v>
      </c>
      <c r="D16" s="15">
        <v>7.499999999999995</v>
      </c>
      <c r="E16" s="15">
        <v>7.699999999999994</v>
      </c>
    </row>
    <row r="17" spans="1:5" ht="12.75" customHeight="1">
      <c r="A17" s="11">
        <f t="shared" si="0"/>
        <v>18</v>
      </c>
      <c r="B17" s="15">
        <f t="shared" si="1"/>
        <v>7.199999999999995</v>
      </c>
      <c r="C17" s="15">
        <v>7.399999999999994</v>
      </c>
      <c r="D17" s="15">
        <v>7.599999999999994</v>
      </c>
      <c r="E17" s="15">
        <v>7.799999999999994</v>
      </c>
    </row>
    <row r="18" spans="1:5" ht="12.75" customHeight="1">
      <c r="A18" s="11">
        <f t="shared" si="0"/>
        <v>17</v>
      </c>
      <c r="B18" s="15">
        <f t="shared" si="1"/>
        <v>7.2999999999999945</v>
      </c>
      <c r="C18" s="15">
        <v>7.499999999999994</v>
      </c>
      <c r="D18" s="15">
        <v>7.699999999999994</v>
      </c>
      <c r="E18" s="15">
        <v>7.899999999999993</v>
      </c>
    </row>
    <row r="19" spans="1:5" ht="12.75" customHeight="1">
      <c r="A19" s="11">
        <f t="shared" si="0"/>
        <v>16</v>
      </c>
      <c r="B19" s="15">
        <f t="shared" si="1"/>
        <v>7.399999999999994</v>
      </c>
      <c r="C19" s="15">
        <v>7.599999999999993</v>
      </c>
      <c r="D19" s="15">
        <v>7.799999999999994</v>
      </c>
      <c r="E19" s="15">
        <v>7.999999999999993</v>
      </c>
    </row>
    <row r="20" spans="1:5" ht="12.75" customHeight="1">
      <c r="A20" s="11">
        <f t="shared" si="0"/>
        <v>15</v>
      </c>
      <c r="B20" s="15">
        <f t="shared" si="1"/>
        <v>7.499999999999994</v>
      </c>
      <c r="C20" s="15">
        <v>7.699999999999993</v>
      </c>
      <c r="D20" s="15">
        <v>7.899999999999993</v>
      </c>
      <c r="E20" s="15">
        <v>8.099999999999993</v>
      </c>
    </row>
    <row r="21" spans="1:5" ht="12.75" customHeight="1">
      <c r="A21" s="11">
        <f t="shared" si="0"/>
        <v>14</v>
      </c>
      <c r="B21" s="15">
        <f t="shared" si="1"/>
        <v>7.599999999999993</v>
      </c>
      <c r="C21" s="15">
        <v>7.799999999999993</v>
      </c>
      <c r="D21" s="15">
        <v>7.999999999999993</v>
      </c>
      <c r="E21" s="15">
        <v>8.199999999999992</v>
      </c>
    </row>
    <row r="22" spans="1:5" ht="12.75" customHeight="1">
      <c r="A22" s="11">
        <f t="shared" si="0"/>
        <v>13</v>
      </c>
      <c r="B22" s="15">
        <f t="shared" si="1"/>
        <v>7.699999999999993</v>
      </c>
      <c r="C22" s="15">
        <v>7.899999999999992</v>
      </c>
      <c r="D22" s="15">
        <v>8.099999999999993</v>
      </c>
      <c r="E22" s="15">
        <v>8.299999999999992</v>
      </c>
    </row>
    <row r="23" spans="1:5" ht="12.75" customHeight="1">
      <c r="A23" s="11">
        <f t="shared" si="0"/>
        <v>12</v>
      </c>
      <c r="B23" s="15">
        <f t="shared" si="1"/>
        <v>7.799999999999993</v>
      </c>
      <c r="C23" s="15">
        <v>7.999999999999992</v>
      </c>
      <c r="D23" s="15">
        <v>8.199999999999992</v>
      </c>
      <c r="E23" s="15">
        <v>8.399999999999991</v>
      </c>
    </row>
    <row r="24" spans="1:5" ht="12.75" customHeight="1">
      <c r="A24" s="11">
        <f t="shared" si="0"/>
        <v>11</v>
      </c>
      <c r="B24" s="15">
        <f t="shared" si="1"/>
        <v>7.899999999999992</v>
      </c>
      <c r="C24" s="15">
        <v>8.099999999999993</v>
      </c>
      <c r="D24" s="15">
        <v>8.299999999999992</v>
      </c>
      <c r="E24" s="15">
        <v>8.499999999999991</v>
      </c>
    </row>
    <row r="25" spans="1:5" ht="12.75" customHeight="1">
      <c r="A25" s="11">
        <f t="shared" si="0"/>
        <v>10</v>
      </c>
      <c r="B25" s="15">
        <f t="shared" si="1"/>
        <v>7.999999999999992</v>
      </c>
      <c r="C25" s="15">
        <v>8.199999999999992</v>
      </c>
      <c r="D25" s="15">
        <v>8.399999999999991</v>
      </c>
      <c r="E25" s="15">
        <v>8.59999999999999</v>
      </c>
    </row>
    <row r="26" spans="1:5" ht="12.75" customHeight="1">
      <c r="A26" s="11">
        <f t="shared" si="0"/>
        <v>9</v>
      </c>
      <c r="B26" s="15">
        <f t="shared" si="1"/>
        <v>8.099999999999993</v>
      </c>
      <c r="C26" s="15">
        <v>8.299999999999992</v>
      </c>
      <c r="D26" s="15">
        <v>8.499999999999991</v>
      </c>
      <c r="E26" s="15">
        <v>8.69999999999999</v>
      </c>
    </row>
    <row r="27" spans="1:5" ht="12.75" customHeight="1">
      <c r="A27" s="11">
        <f t="shared" si="0"/>
        <v>8</v>
      </c>
      <c r="B27" s="15">
        <f t="shared" si="1"/>
        <v>8.199999999999992</v>
      </c>
      <c r="C27" s="15">
        <v>8.399999999999991</v>
      </c>
      <c r="D27" s="15">
        <v>8.59999999999999</v>
      </c>
      <c r="E27" s="15">
        <v>8.79999999999999</v>
      </c>
    </row>
    <row r="28" spans="1:5" ht="12.75" customHeight="1">
      <c r="A28" s="11">
        <f t="shared" si="0"/>
        <v>7</v>
      </c>
      <c r="B28" s="15">
        <f t="shared" si="1"/>
        <v>8.299999999999992</v>
      </c>
      <c r="C28" s="15">
        <v>8.499999999999991</v>
      </c>
      <c r="D28" s="15">
        <v>8.69999999999999</v>
      </c>
      <c r="E28" s="15">
        <v>8.89999999999999</v>
      </c>
    </row>
    <row r="29" spans="1:5" ht="12.75" customHeight="1">
      <c r="A29" s="11">
        <f t="shared" si="0"/>
        <v>6</v>
      </c>
      <c r="B29" s="15">
        <f t="shared" si="1"/>
        <v>8.399999999999991</v>
      </c>
      <c r="C29" s="15">
        <v>8.59999999999999</v>
      </c>
      <c r="D29" s="15">
        <v>8.79999999999999</v>
      </c>
      <c r="E29" s="15">
        <v>8.99999999999999</v>
      </c>
    </row>
    <row r="30" spans="1:5" ht="12.75" customHeight="1">
      <c r="A30" s="11">
        <f t="shared" si="0"/>
        <v>5</v>
      </c>
      <c r="B30" s="15">
        <f t="shared" si="1"/>
        <v>8.499999999999991</v>
      </c>
      <c r="C30" s="15">
        <v>8.69999999999999</v>
      </c>
      <c r="D30" s="15">
        <v>8.89999999999999</v>
      </c>
      <c r="E30" s="15">
        <v>9.099999999999989</v>
      </c>
    </row>
    <row r="31" spans="1:5" ht="12.75" customHeight="1">
      <c r="A31" s="11">
        <f t="shared" si="0"/>
        <v>4</v>
      </c>
      <c r="B31" s="15">
        <f t="shared" si="1"/>
        <v>8.59999999999999</v>
      </c>
      <c r="C31" s="15">
        <v>8.79999999999999</v>
      </c>
      <c r="D31" s="15">
        <v>8.99999999999999</v>
      </c>
      <c r="E31" s="15">
        <v>9.199999999999989</v>
      </c>
    </row>
    <row r="32" spans="1:5" ht="12.75" customHeight="1">
      <c r="A32" s="11">
        <f t="shared" si="0"/>
        <v>3</v>
      </c>
      <c r="B32" s="15">
        <f t="shared" si="1"/>
        <v>8.69999999999999</v>
      </c>
      <c r="C32" s="15">
        <v>8.89999999999999</v>
      </c>
      <c r="D32" s="15">
        <v>9.099999999999989</v>
      </c>
      <c r="E32" s="15">
        <v>9.299999999999988</v>
      </c>
    </row>
    <row r="33" spans="1:5" ht="12.75" customHeight="1">
      <c r="A33" s="11">
        <f t="shared" si="0"/>
        <v>2</v>
      </c>
      <c r="B33" s="15">
        <f t="shared" si="1"/>
        <v>8.79999999999999</v>
      </c>
      <c r="C33" s="15">
        <v>8.99999999999999</v>
      </c>
      <c r="D33" s="15">
        <v>9.199999999999989</v>
      </c>
      <c r="E33" s="15">
        <f>E32+0.1</f>
        <v>9.399999999999988</v>
      </c>
    </row>
    <row r="34" spans="1:5" ht="12.75" customHeight="1">
      <c r="A34" s="11">
        <v>1</v>
      </c>
      <c r="B34" s="15">
        <f t="shared" si="1"/>
        <v>8.89999999999999</v>
      </c>
      <c r="C34" s="15">
        <f>C33+0.1</f>
        <v>9.099999999999989</v>
      </c>
      <c r="D34" s="15">
        <f>D33+0.1</f>
        <v>9.299999999999988</v>
      </c>
      <c r="E34" s="15">
        <f>E33+0.1</f>
        <v>9.499999999999988</v>
      </c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SCM&amp;C&amp;"Arial,tučné"&amp;12Běh 1500m chlapci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6.140625" style="0" customWidth="1"/>
    <col min="2" max="5" width="9.421875" style="0" customWidth="1"/>
  </cols>
  <sheetData>
    <row r="1" spans="1:10" s="9" customFormat="1" ht="12.75" customHeight="1" thickBot="1">
      <c r="A1" s="8" t="s">
        <v>0</v>
      </c>
      <c r="B1" s="3">
        <v>2004</v>
      </c>
      <c r="C1" s="4">
        <v>2005</v>
      </c>
      <c r="D1" s="4">
        <v>2006</v>
      </c>
      <c r="E1" s="4">
        <v>2007</v>
      </c>
      <c r="G1" s="23"/>
      <c r="H1" s="23"/>
      <c r="I1" s="23"/>
      <c r="J1" s="23"/>
    </row>
    <row r="2" spans="1:10" s="9" customFormat="1" ht="12.75" customHeight="1">
      <c r="A2" s="6">
        <v>75</v>
      </c>
      <c r="B2" s="7">
        <v>0.0015954166666666564</v>
      </c>
      <c r="C2" s="7">
        <v>0.0016407870370370278</v>
      </c>
      <c r="D2" s="7">
        <v>0.0017043055555555477</v>
      </c>
      <c r="E2" s="7">
        <v>0.001686157407407399</v>
      </c>
      <c r="G2" s="23"/>
      <c r="H2" s="23"/>
      <c r="I2" s="23"/>
      <c r="J2" s="23"/>
    </row>
    <row r="3" spans="1:10" s="9" customFormat="1" ht="12.75" customHeight="1">
      <c r="A3" s="6">
        <v>74</v>
      </c>
      <c r="B3" s="7">
        <v>0.0016035185185185083</v>
      </c>
      <c r="C3" s="7">
        <v>0.0016488888888888796</v>
      </c>
      <c r="D3" s="7">
        <v>0.0017124074074073995</v>
      </c>
      <c r="E3" s="7">
        <v>0.0016942592592592508</v>
      </c>
      <c r="G3" s="23"/>
      <c r="H3" s="23"/>
      <c r="I3" s="23"/>
      <c r="J3" s="23"/>
    </row>
    <row r="4" spans="1:11" s="9" customFormat="1" ht="12.75" customHeight="1">
      <c r="A4" s="6">
        <v>73</v>
      </c>
      <c r="B4" s="7">
        <v>0.00161162037037036</v>
      </c>
      <c r="C4" s="7">
        <v>0.0016569907407407315</v>
      </c>
      <c r="D4" s="7">
        <v>0.0017205092592592513</v>
      </c>
      <c r="E4" s="7">
        <v>0.0017023611111111026</v>
      </c>
      <c r="G4" s="23"/>
      <c r="H4" s="23"/>
      <c r="I4" s="23"/>
      <c r="J4" s="23"/>
      <c r="K4" s="23"/>
    </row>
    <row r="5" spans="1:11" s="9" customFormat="1" ht="12.75" customHeight="1">
      <c r="A5" s="6">
        <v>72</v>
      </c>
      <c r="B5" s="7">
        <v>0.0016197222222222119</v>
      </c>
      <c r="C5" s="7">
        <v>0.0016650925925925833</v>
      </c>
      <c r="D5" s="7">
        <v>0.001728611111111103</v>
      </c>
      <c r="E5" s="7">
        <v>0.0017104629629629544</v>
      </c>
      <c r="G5" s="23"/>
      <c r="H5" s="23"/>
      <c r="I5" s="23"/>
      <c r="J5" s="23"/>
      <c r="K5" s="23"/>
    </row>
    <row r="6" spans="1:11" s="9" customFormat="1" ht="12.75" customHeight="1">
      <c r="A6" s="6">
        <v>71</v>
      </c>
      <c r="B6" s="7">
        <v>0.0016278240740740637</v>
      </c>
      <c r="C6" s="7">
        <v>0.001673194444444435</v>
      </c>
      <c r="D6" s="7">
        <v>0.0017367129629629549</v>
      </c>
      <c r="E6" s="7">
        <v>0.0017185648148148062</v>
      </c>
      <c r="G6" s="23"/>
      <c r="H6" s="23"/>
      <c r="I6" s="23"/>
      <c r="J6" s="23"/>
      <c r="K6" s="23"/>
    </row>
    <row r="7" spans="1:11" s="9" customFormat="1" ht="12.75" customHeight="1">
      <c r="A7" s="6">
        <v>70</v>
      </c>
      <c r="B7" s="7">
        <v>0.0016359259259259155</v>
      </c>
      <c r="C7" s="7">
        <v>0.0016812962962962869</v>
      </c>
      <c r="D7" s="7">
        <v>0.0017448148148148067</v>
      </c>
      <c r="E7" s="7">
        <v>0.001726666666666658</v>
      </c>
      <c r="G7" s="23"/>
      <c r="H7" s="23"/>
      <c r="I7" s="23"/>
      <c r="J7" s="23"/>
      <c r="K7" s="23"/>
    </row>
    <row r="8" spans="1:11" s="9" customFormat="1" ht="12.75" customHeight="1">
      <c r="A8" s="6">
        <v>69</v>
      </c>
      <c r="B8" s="7">
        <v>0.0016440277777777673</v>
      </c>
      <c r="C8" s="7">
        <v>0.0016893981481481387</v>
      </c>
      <c r="D8" s="7">
        <v>0.0017529166666666585</v>
      </c>
      <c r="E8" s="7">
        <v>0.0017347685185185098</v>
      </c>
      <c r="G8" s="23"/>
      <c r="H8"/>
      <c r="I8"/>
      <c r="J8"/>
      <c r="K8"/>
    </row>
    <row r="9" spans="1:10" s="9" customFormat="1" ht="12.75" customHeight="1">
      <c r="A9" s="6">
        <v>68</v>
      </c>
      <c r="B9" s="7">
        <v>0.001652129629629619</v>
      </c>
      <c r="C9" s="7">
        <v>0.0016974999999999905</v>
      </c>
      <c r="D9" s="7">
        <v>0.0017610185185185103</v>
      </c>
      <c r="E9" s="7">
        <v>0.0017428703703703616</v>
      </c>
      <c r="G9" s="23"/>
      <c r="H9" s="23"/>
      <c r="I9" s="23"/>
      <c r="J9" s="23"/>
    </row>
    <row r="10" spans="1:10" s="9" customFormat="1" ht="12.75" customHeight="1">
      <c r="A10" s="6">
        <v>67</v>
      </c>
      <c r="B10" s="7">
        <v>0.0016602314814814709</v>
      </c>
      <c r="C10" s="7">
        <v>0.0017056018518518423</v>
      </c>
      <c r="D10" s="7">
        <v>0.001769120370370362</v>
      </c>
      <c r="E10" s="7">
        <v>0.0017509722222222134</v>
      </c>
      <c r="G10" s="23"/>
      <c r="H10" s="23"/>
      <c r="I10" s="23"/>
      <c r="J10" s="23"/>
    </row>
    <row r="11" spans="1:5" ht="12.75" customHeight="1">
      <c r="A11" s="6">
        <v>66</v>
      </c>
      <c r="B11" s="7">
        <v>0.0016683333333333227</v>
      </c>
      <c r="C11" s="7">
        <v>0.001713703703703694</v>
      </c>
      <c r="D11" s="7">
        <v>0.001777222222222214</v>
      </c>
      <c r="E11" s="7">
        <v>0.0017590740740740653</v>
      </c>
    </row>
    <row r="12" spans="1:5" ht="12.75" customHeight="1">
      <c r="A12" s="6">
        <v>65</v>
      </c>
      <c r="B12" s="7">
        <v>0.001677407407407397</v>
      </c>
      <c r="C12" s="7">
        <v>0.0017227777777777682</v>
      </c>
      <c r="D12" s="7">
        <v>0.001786296296296288</v>
      </c>
      <c r="E12" s="7">
        <v>0.0017681481481481396</v>
      </c>
    </row>
    <row r="13" spans="1:5" ht="12.75" customHeight="1">
      <c r="A13" s="6">
        <v>64</v>
      </c>
      <c r="B13" s="7">
        <v>0.001686481481481471</v>
      </c>
      <c r="C13" s="7">
        <v>0.0017318518518518425</v>
      </c>
      <c r="D13" s="7">
        <v>0.0017953703703703623</v>
      </c>
      <c r="E13" s="7">
        <v>0.001777222222222214</v>
      </c>
    </row>
    <row r="14" spans="1:5" ht="12.75" customHeight="1">
      <c r="A14" s="6">
        <v>63</v>
      </c>
      <c r="B14" s="7">
        <v>0.0016955555555555454</v>
      </c>
      <c r="C14" s="7">
        <v>0.0017409259259259168</v>
      </c>
      <c r="D14" s="7">
        <v>0.0018044444444444366</v>
      </c>
      <c r="E14" s="7">
        <v>0.001786296296296288</v>
      </c>
    </row>
    <row r="15" spans="1:5" ht="12.75" customHeight="1">
      <c r="A15" s="6">
        <v>62</v>
      </c>
      <c r="B15" s="7">
        <v>0.0017046296296296197</v>
      </c>
      <c r="C15" s="7">
        <v>0.001749999999999991</v>
      </c>
      <c r="D15" s="7">
        <v>0.001813518518518511</v>
      </c>
      <c r="E15" s="7">
        <v>0.0017953703703703623</v>
      </c>
    </row>
    <row r="16" spans="1:5" ht="12.75" customHeight="1">
      <c r="A16" s="6">
        <v>61</v>
      </c>
      <c r="B16" s="7">
        <v>0.001713703703703694</v>
      </c>
      <c r="C16" s="7">
        <v>0.0017590740740740653</v>
      </c>
      <c r="D16" s="7">
        <v>0.001822592592592585</v>
      </c>
      <c r="E16" s="7">
        <v>0.0018044444444444366</v>
      </c>
    </row>
    <row r="17" spans="1:5" ht="12.75" customHeight="1">
      <c r="A17" s="6">
        <v>60</v>
      </c>
      <c r="B17" s="7">
        <v>0.0017227777777777682</v>
      </c>
      <c r="C17" s="7">
        <v>0.0017681481481481396</v>
      </c>
      <c r="D17" s="7">
        <v>0.0018316666666666594</v>
      </c>
      <c r="E17" s="7">
        <v>0.001813518518518511</v>
      </c>
    </row>
    <row r="18" spans="1:5" ht="12.75" customHeight="1">
      <c r="A18" s="6">
        <v>59</v>
      </c>
      <c r="B18" s="7">
        <v>0.0017318518518518425</v>
      </c>
      <c r="C18" s="7">
        <v>0.001777222222222214</v>
      </c>
      <c r="D18" s="7">
        <v>0.0018407407407407337</v>
      </c>
      <c r="E18" s="7">
        <v>0.001822592592592585</v>
      </c>
    </row>
    <row r="19" spans="1:5" ht="12.75" customHeight="1">
      <c r="A19" s="6">
        <v>58</v>
      </c>
      <c r="B19" s="7">
        <v>0.0017409259259259168</v>
      </c>
      <c r="C19" s="7">
        <v>0.001786296296296288</v>
      </c>
      <c r="D19" s="7">
        <v>0.0018498148148148078</v>
      </c>
      <c r="E19" s="7">
        <v>0.0018316666666666594</v>
      </c>
    </row>
    <row r="20" spans="1:5" ht="12.75" customHeight="1">
      <c r="A20" s="6">
        <v>57</v>
      </c>
      <c r="B20" s="7">
        <v>0.001749999999999991</v>
      </c>
      <c r="C20" s="7">
        <v>0.0017953703703703623</v>
      </c>
      <c r="D20" s="7">
        <v>0.0018588888888888822</v>
      </c>
      <c r="E20" s="7">
        <v>0.0018407407407407337</v>
      </c>
    </row>
    <row r="21" spans="1:5" ht="12.75" customHeight="1">
      <c r="A21" s="6">
        <v>56</v>
      </c>
      <c r="B21" s="7">
        <v>0.0017590740740740653</v>
      </c>
      <c r="C21" s="7">
        <v>0.0018044444444444366</v>
      </c>
      <c r="D21" s="7">
        <v>0.0018679629629629565</v>
      </c>
      <c r="E21" s="7">
        <v>0.0018498148148148078</v>
      </c>
    </row>
    <row r="22" spans="1:5" ht="12.75" customHeight="1">
      <c r="A22" s="6">
        <v>55</v>
      </c>
      <c r="B22" s="7">
        <v>0.0017681481481481396</v>
      </c>
      <c r="C22" s="7">
        <v>0.001813518518518511</v>
      </c>
      <c r="D22" s="7">
        <v>0.0018770370370370308</v>
      </c>
      <c r="E22" s="7">
        <v>0.0018588888888888822</v>
      </c>
    </row>
    <row r="23" spans="1:5" ht="12.75" customHeight="1">
      <c r="A23" s="6">
        <v>54</v>
      </c>
      <c r="B23" s="7">
        <v>0.001777222222222214</v>
      </c>
      <c r="C23" s="7">
        <v>0.001822592592592585</v>
      </c>
      <c r="D23" s="7">
        <v>0.001886111111111105</v>
      </c>
      <c r="E23" s="7">
        <v>0.0018679629629629565</v>
      </c>
    </row>
    <row r="24" spans="1:5" ht="12.75" customHeight="1">
      <c r="A24" s="6">
        <v>53</v>
      </c>
      <c r="B24" s="7">
        <v>0.001786296296296288</v>
      </c>
      <c r="C24" s="7">
        <v>0.0018316666666666594</v>
      </c>
      <c r="D24" s="7">
        <v>0.0018951851851851792</v>
      </c>
      <c r="E24" s="7">
        <v>0.0018770370370370308</v>
      </c>
    </row>
    <row r="25" spans="1:5" ht="12.75" customHeight="1">
      <c r="A25" s="6">
        <v>52</v>
      </c>
      <c r="B25" s="7">
        <v>0.0017953703703703623</v>
      </c>
      <c r="C25" s="7">
        <v>0.0018407407407407337</v>
      </c>
      <c r="D25" s="7">
        <v>0.0019042592592592535</v>
      </c>
      <c r="E25" s="7">
        <v>0.001886111111111105</v>
      </c>
    </row>
    <row r="26" spans="1:5" ht="12.75" customHeight="1">
      <c r="A26" s="6">
        <v>51</v>
      </c>
      <c r="B26" s="7">
        <v>0.0018044444444444366</v>
      </c>
      <c r="C26" s="7">
        <v>0.0018498148148148078</v>
      </c>
      <c r="D26" s="7">
        <v>0.0019133333333333279</v>
      </c>
      <c r="E26" s="7">
        <v>0.0018951851851851792</v>
      </c>
    </row>
    <row r="27" spans="1:5" ht="12.75" customHeight="1">
      <c r="A27" s="6">
        <v>50</v>
      </c>
      <c r="B27" s="7">
        <v>0.001813518518518511</v>
      </c>
      <c r="C27" s="7">
        <v>0.0018588888888888822</v>
      </c>
      <c r="D27" s="7">
        <v>0.001922407407407402</v>
      </c>
      <c r="E27" s="7">
        <v>0.0019042592592592535</v>
      </c>
    </row>
    <row r="28" spans="1:5" ht="12.75" customHeight="1">
      <c r="A28" s="6">
        <v>49</v>
      </c>
      <c r="B28" s="7">
        <v>0.001822592592592585</v>
      </c>
      <c r="C28" s="7">
        <v>0.0018679629629629565</v>
      </c>
      <c r="D28" s="7">
        <v>0.0019314814814814763</v>
      </c>
      <c r="E28" s="7">
        <v>0.0019133333333333279</v>
      </c>
    </row>
    <row r="29" spans="1:5" ht="12.75" customHeight="1">
      <c r="A29" s="6">
        <v>48</v>
      </c>
      <c r="B29" s="7">
        <v>0.0018316666666666594</v>
      </c>
      <c r="C29" s="7">
        <v>0.0018770370370370308</v>
      </c>
      <c r="D29" s="7">
        <v>0.0019405555555555506</v>
      </c>
      <c r="E29" s="7">
        <v>0.001922407407407402</v>
      </c>
    </row>
    <row r="30" spans="1:5" ht="12.75" customHeight="1">
      <c r="A30" s="6">
        <v>47</v>
      </c>
      <c r="B30" s="7">
        <v>0.0018407407407407337</v>
      </c>
      <c r="C30" s="7">
        <v>0.001886111111111105</v>
      </c>
      <c r="D30" s="7">
        <v>0.0019496296296296247</v>
      </c>
      <c r="E30" s="7">
        <v>0.0019314814814814763</v>
      </c>
    </row>
    <row r="31" spans="1:5" ht="12.75" customHeight="1">
      <c r="A31" s="6">
        <v>46</v>
      </c>
      <c r="B31" s="7">
        <v>0.0018498148148148078</v>
      </c>
      <c r="C31" s="7">
        <v>0.0018951851851851792</v>
      </c>
      <c r="D31" s="7">
        <v>0.001958703703703699</v>
      </c>
      <c r="E31" s="7">
        <v>0.0019405555555555506</v>
      </c>
    </row>
    <row r="32" spans="1:5" ht="12.75" customHeight="1">
      <c r="A32" s="6">
        <v>45</v>
      </c>
      <c r="B32" s="7">
        <v>0.0018588888888888822</v>
      </c>
      <c r="C32" s="7">
        <v>0.0019042592592592535</v>
      </c>
      <c r="D32" s="7">
        <v>0.001967777777777773</v>
      </c>
      <c r="E32" s="7">
        <v>0.0019496296296296247</v>
      </c>
    </row>
    <row r="33" spans="1:5" ht="12.75" customHeight="1">
      <c r="A33" s="6">
        <v>44</v>
      </c>
      <c r="B33" s="7">
        <v>0.0018679629629629565</v>
      </c>
      <c r="C33" s="7">
        <v>0.0019133333333333279</v>
      </c>
      <c r="D33" s="7">
        <v>0.0019768518518518477</v>
      </c>
      <c r="E33" s="7">
        <v>0.001958703703703699</v>
      </c>
    </row>
    <row r="34" spans="1:5" ht="12.75" customHeight="1">
      <c r="A34" s="6">
        <v>43</v>
      </c>
      <c r="B34" s="7">
        <v>0.0018770370370370308</v>
      </c>
      <c r="C34" s="7">
        <v>0.001922407407407402</v>
      </c>
      <c r="D34" s="7">
        <v>0.001985925925925922</v>
      </c>
      <c r="E34" s="7">
        <v>0.001967777777777773</v>
      </c>
    </row>
    <row r="35" spans="1:5" ht="12.75" customHeight="1">
      <c r="A35" s="6">
        <v>42</v>
      </c>
      <c r="B35" s="7">
        <v>0.001886111111111105</v>
      </c>
      <c r="C35" s="7">
        <v>0.0019314814814814763</v>
      </c>
      <c r="D35" s="7">
        <v>0.0019949999999999963</v>
      </c>
      <c r="E35" s="7">
        <v>0.0019768518518518477</v>
      </c>
    </row>
    <row r="36" spans="1:5" ht="12.75" customHeight="1">
      <c r="A36" s="6">
        <v>41</v>
      </c>
      <c r="B36" s="7">
        <v>0.0018951851851851792</v>
      </c>
      <c r="C36" s="7">
        <v>0.0019405555555555506</v>
      </c>
      <c r="D36" s="7">
        <v>0.0020040740740740704</v>
      </c>
      <c r="E36" s="7">
        <v>0.001985925925925922</v>
      </c>
    </row>
    <row r="37" spans="1:5" ht="12.75" customHeight="1">
      <c r="A37" s="6">
        <v>40</v>
      </c>
      <c r="B37" s="7">
        <v>0.0019042592592592535</v>
      </c>
      <c r="C37" s="7">
        <v>0.0019496296296296247</v>
      </c>
      <c r="D37" s="7">
        <v>0.0020131481481481446</v>
      </c>
      <c r="E37" s="7">
        <v>0.0019949999999999963</v>
      </c>
    </row>
    <row r="38" spans="1:5" s="10" customFormat="1" ht="12.75" customHeight="1">
      <c r="A38" s="6">
        <v>39</v>
      </c>
      <c r="B38" s="7">
        <v>0.0019133333333333279</v>
      </c>
      <c r="C38" s="7">
        <v>0.001958703703703699</v>
      </c>
      <c r="D38" s="7">
        <v>0.002022222222222219</v>
      </c>
      <c r="E38" s="7">
        <v>0.0020040740740740704</v>
      </c>
    </row>
    <row r="39" spans="1:5" ht="12.75" customHeight="1">
      <c r="A39" s="6">
        <v>38</v>
      </c>
      <c r="B39" s="7">
        <v>0.001922407407407402</v>
      </c>
      <c r="C39" s="7">
        <v>0.001967777777777773</v>
      </c>
      <c r="D39" s="7">
        <v>0.002031296296296293</v>
      </c>
      <c r="E39" s="7">
        <v>0.0020131481481481446</v>
      </c>
    </row>
    <row r="40" spans="1:5" ht="12.75" customHeight="1">
      <c r="A40" s="6">
        <v>37</v>
      </c>
      <c r="B40" s="7">
        <v>0.0019314814814814763</v>
      </c>
      <c r="C40" s="7">
        <v>0.0019768518518518477</v>
      </c>
      <c r="D40" s="7">
        <v>0.0020403703703703673</v>
      </c>
      <c r="E40" s="7">
        <v>0.002022222222222219</v>
      </c>
    </row>
    <row r="41" spans="1:5" ht="12.75" customHeight="1">
      <c r="A41" s="6">
        <v>36</v>
      </c>
      <c r="B41" s="7">
        <v>0.0019405555555555506</v>
      </c>
      <c r="C41" s="7">
        <v>0.001985925925925922</v>
      </c>
      <c r="D41" s="7">
        <v>0.002049444444444442</v>
      </c>
      <c r="E41" s="7">
        <v>0.002031296296296293</v>
      </c>
    </row>
    <row r="42" spans="1:5" ht="12.75" customHeight="1">
      <c r="A42" s="6">
        <v>35</v>
      </c>
      <c r="B42" s="7">
        <v>0.0019496296296296247</v>
      </c>
      <c r="C42" s="7">
        <v>0.0019949999999999963</v>
      </c>
      <c r="D42" s="7">
        <v>0.002058518518518516</v>
      </c>
      <c r="E42" s="7">
        <v>0.0020403703703703673</v>
      </c>
    </row>
    <row r="43" spans="1:5" ht="12.75" customHeight="1">
      <c r="A43" s="6">
        <v>34</v>
      </c>
      <c r="B43" s="7">
        <v>0.001958703703703699</v>
      </c>
      <c r="C43" s="7">
        <v>0.0020040740740740704</v>
      </c>
      <c r="D43" s="7">
        <v>0.00206759259259259</v>
      </c>
      <c r="E43" s="7">
        <v>0.002049444444444442</v>
      </c>
    </row>
    <row r="44" spans="1:5" ht="12.75" customHeight="1">
      <c r="A44" s="6">
        <v>33</v>
      </c>
      <c r="B44" s="7">
        <v>0.001967777777777773</v>
      </c>
      <c r="C44" s="7">
        <v>0.0020131481481481446</v>
      </c>
      <c r="D44" s="7">
        <v>0.0020766666666666646</v>
      </c>
      <c r="E44" s="7">
        <v>0.002058518518518516</v>
      </c>
    </row>
    <row r="45" spans="1:5" ht="12.75" customHeight="1">
      <c r="A45" s="6">
        <v>32</v>
      </c>
      <c r="B45" s="7">
        <v>0.0019768518518518477</v>
      </c>
      <c r="C45" s="7">
        <v>0.002022222222222219</v>
      </c>
      <c r="D45" s="7">
        <v>0.0020857407407407387</v>
      </c>
      <c r="E45" s="7">
        <v>0.00206759259259259</v>
      </c>
    </row>
    <row r="46" spans="1:5" ht="12.75" customHeight="1">
      <c r="A46" s="6">
        <v>31</v>
      </c>
      <c r="B46" s="7">
        <v>0.001985925925925922</v>
      </c>
      <c r="C46" s="7">
        <v>0.002031296296296293</v>
      </c>
      <c r="D46" s="7">
        <v>0.002094814814814813</v>
      </c>
      <c r="E46" s="7">
        <v>0.0020766666666666646</v>
      </c>
    </row>
    <row r="47" spans="1:5" ht="12.75" customHeight="1">
      <c r="A47" s="6">
        <v>30</v>
      </c>
      <c r="B47" s="7">
        <v>0.0019949999999999963</v>
      </c>
      <c r="C47" s="7">
        <v>0.0020403703703703673</v>
      </c>
      <c r="D47" s="7">
        <v>0.0021038888888888873</v>
      </c>
      <c r="E47" s="7">
        <v>0.0020857407407407387</v>
      </c>
    </row>
    <row r="48" spans="1:5" ht="12.75" customHeight="1">
      <c r="A48" s="6">
        <v>29</v>
      </c>
      <c r="B48" s="7">
        <v>0.0020040740740740704</v>
      </c>
      <c r="C48" s="7">
        <v>0.002049444444444442</v>
      </c>
      <c r="D48" s="7">
        <v>0.0021129629629629615</v>
      </c>
      <c r="E48" s="7">
        <v>0.002094814814814813</v>
      </c>
    </row>
    <row r="49" spans="1:5" ht="12.75" customHeight="1">
      <c r="A49" s="6">
        <v>28</v>
      </c>
      <c r="B49" s="7">
        <v>0.0020131481481481446</v>
      </c>
      <c r="C49" s="7">
        <v>0.002058518518518516</v>
      </c>
      <c r="D49" s="7">
        <v>0.002122037037037036</v>
      </c>
      <c r="E49" s="7">
        <v>0.0021038888888888873</v>
      </c>
    </row>
    <row r="50" spans="1:5" ht="12.75" customHeight="1">
      <c r="A50" s="6">
        <v>27</v>
      </c>
      <c r="B50" s="7">
        <v>0.002022222222222219</v>
      </c>
      <c r="C50" s="7">
        <v>0.00206759259259259</v>
      </c>
      <c r="D50" s="7">
        <v>0.00213111111111111</v>
      </c>
      <c r="E50" s="7">
        <v>0.0021129629629629615</v>
      </c>
    </row>
    <row r="51" spans="1:5" ht="12.75" customHeight="1">
      <c r="A51" s="6">
        <v>26</v>
      </c>
      <c r="B51" s="7">
        <v>0.002031296296296293</v>
      </c>
      <c r="C51" s="7">
        <v>0.0020766666666666646</v>
      </c>
      <c r="D51" s="7">
        <v>0.002140185185185184</v>
      </c>
      <c r="E51" s="7">
        <v>0.002122037037037036</v>
      </c>
    </row>
    <row r="52" spans="1:5" ht="12.75" customHeight="1">
      <c r="A52" s="6">
        <v>25</v>
      </c>
      <c r="B52" s="7">
        <v>0.0020403703703703673</v>
      </c>
      <c r="C52" s="7">
        <v>0.0020857407407407387</v>
      </c>
      <c r="D52" s="7">
        <v>0.0021492592592592587</v>
      </c>
      <c r="E52" s="7">
        <v>0.00213111111111111</v>
      </c>
    </row>
    <row r="53" spans="1:5" ht="12.75" customHeight="1">
      <c r="A53" s="6">
        <v>24</v>
      </c>
      <c r="B53" s="7">
        <v>0.002049444444444442</v>
      </c>
      <c r="C53" s="7">
        <v>0.002094814814814813</v>
      </c>
      <c r="D53" s="7">
        <v>0.002158333333333333</v>
      </c>
      <c r="E53" s="7">
        <v>0.002140185185185184</v>
      </c>
    </row>
    <row r="54" spans="1:5" ht="12.75" customHeight="1">
      <c r="A54" s="6">
        <v>23</v>
      </c>
      <c r="B54" s="7">
        <v>0.002058518518518516</v>
      </c>
      <c r="C54" s="7">
        <v>0.0021038888888888873</v>
      </c>
      <c r="D54" s="7">
        <v>0.002167407407407407</v>
      </c>
      <c r="E54" s="7">
        <v>0.0021492592592592587</v>
      </c>
    </row>
    <row r="55" spans="1:5" ht="12.75" customHeight="1">
      <c r="A55" s="6">
        <v>22</v>
      </c>
      <c r="B55" s="7">
        <v>0.00206759259259259</v>
      </c>
      <c r="C55" s="7">
        <v>0.0021129629629629615</v>
      </c>
      <c r="D55" s="7">
        <v>0.0021764814814814815</v>
      </c>
      <c r="E55" s="7">
        <v>0.002158333333333333</v>
      </c>
    </row>
    <row r="56" spans="1:5" ht="12.75" customHeight="1">
      <c r="A56" s="6">
        <v>21</v>
      </c>
      <c r="B56" s="7">
        <v>0.0020766666666666646</v>
      </c>
      <c r="C56" s="7">
        <v>0.002122037037037036</v>
      </c>
      <c r="D56" s="7">
        <v>0.0021855555555555556</v>
      </c>
      <c r="E56" s="7">
        <v>0.002167407407407407</v>
      </c>
    </row>
    <row r="57" spans="1:5" ht="12.75" customHeight="1">
      <c r="A57" s="6">
        <v>20</v>
      </c>
      <c r="B57" s="7">
        <v>0.0020857407407407387</v>
      </c>
      <c r="C57" s="7">
        <v>0.00213111111111111</v>
      </c>
      <c r="D57" s="7">
        <v>0.0021946296296296297</v>
      </c>
      <c r="E57" s="7">
        <v>0.0021764814814814815</v>
      </c>
    </row>
    <row r="58" spans="1:5" ht="12.75" customHeight="1">
      <c r="A58" s="6">
        <v>19</v>
      </c>
      <c r="B58" s="7">
        <v>0.002094814814814813</v>
      </c>
      <c r="C58" s="7">
        <v>0.002140185185185184</v>
      </c>
      <c r="D58" s="7">
        <v>0.0022037037037037042</v>
      </c>
      <c r="E58" s="7">
        <v>0.0021855555555555556</v>
      </c>
    </row>
    <row r="59" spans="1:5" ht="12.75" customHeight="1">
      <c r="A59" s="6">
        <v>18</v>
      </c>
      <c r="B59" s="7">
        <v>0.0021038888888888873</v>
      </c>
      <c r="C59" s="7">
        <v>0.0021492592592592587</v>
      </c>
      <c r="D59" s="7">
        <v>0.0022127777777777784</v>
      </c>
      <c r="E59" s="7">
        <v>0.0021946296296296297</v>
      </c>
    </row>
    <row r="60" spans="1:5" ht="12.75" customHeight="1">
      <c r="A60" s="6">
        <v>17</v>
      </c>
      <c r="B60" s="7">
        <v>0.0021129629629629615</v>
      </c>
      <c r="C60" s="7">
        <v>0.002158333333333333</v>
      </c>
      <c r="D60" s="7">
        <v>0.002221851851851853</v>
      </c>
      <c r="E60" s="7">
        <v>0.0022037037037037042</v>
      </c>
    </row>
    <row r="61" spans="1:5" ht="12.75" customHeight="1">
      <c r="A61" s="6">
        <v>16</v>
      </c>
      <c r="B61" s="7">
        <v>0.002122037037037036</v>
      </c>
      <c r="C61" s="7">
        <v>0.002167407407407407</v>
      </c>
      <c r="D61" s="7">
        <v>0.002230925925925927</v>
      </c>
      <c r="E61" s="7">
        <v>0.0022127777777777784</v>
      </c>
    </row>
    <row r="62" spans="1:5" ht="12.75" customHeight="1">
      <c r="A62" s="6">
        <v>15</v>
      </c>
      <c r="B62" s="7">
        <v>0.00213111111111111</v>
      </c>
      <c r="C62" s="7">
        <v>0.0021764814814814815</v>
      </c>
      <c r="D62" s="7">
        <v>0.002240000000000001</v>
      </c>
      <c r="E62" s="7">
        <v>0.002221851851851853</v>
      </c>
    </row>
    <row r="63" spans="1:5" ht="12.75" customHeight="1">
      <c r="A63" s="6">
        <v>14</v>
      </c>
      <c r="B63" s="7">
        <v>0.002140185185185184</v>
      </c>
      <c r="C63" s="7">
        <v>0.0021855555555555556</v>
      </c>
      <c r="D63" s="7">
        <v>0.0022490740740740756</v>
      </c>
      <c r="E63" s="7">
        <v>0.002230925925925927</v>
      </c>
    </row>
    <row r="64" spans="1:5" ht="12.75" customHeight="1">
      <c r="A64" s="6">
        <v>13</v>
      </c>
      <c r="B64" s="7">
        <v>0.0021492592592592587</v>
      </c>
      <c r="C64" s="7">
        <v>0.0021946296296296297</v>
      </c>
      <c r="D64" s="7">
        <v>0.0022581481481481498</v>
      </c>
      <c r="E64" s="7">
        <v>0.002240000000000001</v>
      </c>
    </row>
    <row r="65" spans="1:5" ht="12.75" customHeight="1">
      <c r="A65" s="6">
        <v>12</v>
      </c>
      <c r="B65" s="7">
        <v>0.002158333333333333</v>
      </c>
      <c r="C65" s="7">
        <v>0.0022037037037037042</v>
      </c>
      <c r="D65" s="7">
        <v>0.002267222222222224</v>
      </c>
      <c r="E65" s="7">
        <v>0.0022490740740740756</v>
      </c>
    </row>
    <row r="66" spans="1:5" ht="12.75" customHeight="1">
      <c r="A66" s="6">
        <v>11</v>
      </c>
      <c r="B66" s="7">
        <v>0.002167407407407407</v>
      </c>
      <c r="C66" s="7">
        <v>0.0022127777777777784</v>
      </c>
      <c r="D66" s="7">
        <v>0.0022762962962962984</v>
      </c>
      <c r="E66" s="7">
        <v>0.0022581481481481498</v>
      </c>
    </row>
    <row r="67" spans="1:5" ht="12.75" customHeight="1">
      <c r="A67" s="6">
        <v>10</v>
      </c>
      <c r="B67" s="7">
        <v>0.0021764814814814815</v>
      </c>
      <c r="C67" s="7">
        <v>0.002221851851851853</v>
      </c>
      <c r="D67" s="7">
        <v>0.0022853703703703725</v>
      </c>
      <c r="E67" s="7">
        <v>0.002267222222222224</v>
      </c>
    </row>
    <row r="68" spans="1:5" ht="12.75" customHeight="1">
      <c r="A68" s="6">
        <v>9</v>
      </c>
      <c r="B68" s="7">
        <v>0.0021855555555555556</v>
      </c>
      <c r="C68" s="7">
        <v>0.002230925925925927</v>
      </c>
      <c r="D68" s="7">
        <v>0.0022944444444444466</v>
      </c>
      <c r="E68" s="7">
        <v>0.0022762962962962984</v>
      </c>
    </row>
    <row r="69" spans="1:5" ht="12.75" customHeight="1">
      <c r="A69" s="6">
        <v>8</v>
      </c>
      <c r="B69" s="7">
        <v>0.0021946296296296297</v>
      </c>
      <c r="C69" s="7">
        <v>0.002240000000000001</v>
      </c>
      <c r="D69" s="7">
        <v>0.002303518518518521</v>
      </c>
      <c r="E69" s="7">
        <v>0.0022853703703703725</v>
      </c>
    </row>
    <row r="70" spans="1:5" ht="12.75" customHeight="1">
      <c r="A70" s="6">
        <v>7</v>
      </c>
      <c r="B70" s="7">
        <v>0.0022037037037037042</v>
      </c>
      <c r="C70" s="7">
        <v>0.0022490740740740756</v>
      </c>
      <c r="D70" s="7">
        <v>0.0023125925925925953</v>
      </c>
      <c r="E70" s="7">
        <v>0.0022944444444444466</v>
      </c>
    </row>
    <row r="71" spans="1:5" ht="12.75" customHeight="1">
      <c r="A71" s="6">
        <v>6</v>
      </c>
      <c r="B71" s="7">
        <v>0.0022127777777777784</v>
      </c>
      <c r="C71" s="7">
        <v>0.0022581481481481498</v>
      </c>
      <c r="D71" s="7">
        <v>0.00232166666666667</v>
      </c>
      <c r="E71" s="7">
        <v>0.002303518518518521</v>
      </c>
    </row>
    <row r="72" spans="1:5" ht="12.75" customHeight="1">
      <c r="A72" s="6">
        <v>5</v>
      </c>
      <c r="B72" s="7">
        <v>0.002221851851851853</v>
      </c>
      <c r="C72" s="7">
        <v>0.002267222222222224</v>
      </c>
      <c r="D72" s="7">
        <v>0.002330740740740744</v>
      </c>
      <c r="E72" s="7">
        <v>0.0023125925925925953</v>
      </c>
    </row>
    <row r="73" spans="1:5" ht="12.75" customHeight="1">
      <c r="A73" s="6">
        <v>4</v>
      </c>
      <c r="B73" s="7">
        <v>0.002230925925925927</v>
      </c>
      <c r="C73" s="7">
        <v>0.0022762962962962984</v>
      </c>
      <c r="D73" s="7">
        <v>0.002339814814814818</v>
      </c>
      <c r="E73" s="7">
        <v>0.00232166666666667</v>
      </c>
    </row>
    <row r="74" spans="1:5" ht="12.75" customHeight="1">
      <c r="A74" s="6">
        <v>3</v>
      </c>
      <c r="B74" s="7">
        <v>0.002240000000000001</v>
      </c>
      <c r="C74" s="7">
        <v>0.0022853703703703725</v>
      </c>
      <c r="D74" s="7">
        <v>0.0023488888888888925</v>
      </c>
      <c r="E74" s="7">
        <v>0.002330740740740744</v>
      </c>
    </row>
    <row r="75" spans="1:5" ht="12.75" customHeight="1">
      <c r="A75" s="6">
        <v>2</v>
      </c>
      <c r="B75" s="7">
        <v>0.0022490740740740756</v>
      </c>
      <c r="C75" s="7">
        <v>0.0022944444444444466</v>
      </c>
      <c r="D75" s="7">
        <v>0.0023576388888888887</v>
      </c>
      <c r="E75" s="7">
        <v>0.002339814814814818</v>
      </c>
    </row>
    <row r="76" spans="1:5" ht="12.75" customHeight="1">
      <c r="A76" s="6">
        <v>1</v>
      </c>
      <c r="B76" s="7">
        <v>0.0022581481481481498</v>
      </c>
      <c r="C76" s="7">
        <v>0.002303518518518521</v>
      </c>
      <c r="D76" s="7">
        <v>0.002366898148148148</v>
      </c>
      <c r="E76" s="7">
        <v>0.0023488888888888925</v>
      </c>
    </row>
    <row r="77" ht="12.75" customHeight="1">
      <c r="B77" s="16"/>
    </row>
    <row r="78" ht="12.75" customHeight="1">
      <c r="B78" s="16"/>
    </row>
    <row r="79" ht="12.75" customHeight="1">
      <c r="B79" s="16"/>
    </row>
    <row r="80" ht="12.75" customHeight="1">
      <c r="B80" s="16"/>
    </row>
    <row r="81" ht="12.75" customHeight="1">
      <c r="B81" s="16"/>
    </row>
    <row r="82" ht="12.75" customHeight="1">
      <c r="B82" s="16"/>
    </row>
    <row r="83" ht="12.75" customHeight="1">
      <c r="B83" s="16"/>
    </row>
    <row r="84" ht="12.75" customHeight="1">
      <c r="B84" s="16"/>
    </row>
    <row r="85" ht="12.75" customHeight="1">
      <c r="B85" s="16"/>
    </row>
    <row r="86" ht="12.75" customHeight="1">
      <c r="B86" s="16"/>
    </row>
    <row r="87" ht="12.75" customHeight="1"/>
    <row r="88" ht="12.75" customHeight="1"/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pane xSplit="1" ySplit="1" topLeftCell="B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6" sqref="C46"/>
    </sheetView>
  </sheetViews>
  <sheetFormatPr defaultColWidth="9.140625" defaultRowHeight="12.75"/>
  <cols>
    <col min="1" max="1" width="16.140625" style="0" customWidth="1"/>
    <col min="2" max="5" width="9.421875" style="0" customWidth="1"/>
  </cols>
  <sheetData>
    <row r="1" spans="1:5" s="9" customFormat="1" ht="12.75" customHeight="1" thickBot="1">
      <c r="A1" s="8" t="s">
        <v>0</v>
      </c>
      <c r="B1" s="3">
        <v>2004</v>
      </c>
      <c r="C1" s="4">
        <v>2005</v>
      </c>
      <c r="D1" s="4">
        <v>2006</v>
      </c>
      <c r="E1" s="4">
        <v>2007</v>
      </c>
    </row>
    <row r="2" spans="1:5" s="9" customFormat="1" ht="12.75" customHeight="1">
      <c r="A2" s="6">
        <v>75</v>
      </c>
      <c r="B2" s="7">
        <v>0.0013680555555555453</v>
      </c>
      <c r="C2" s="7">
        <v>0.0014166666666666574</v>
      </c>
      <c r="D2" s="7">
        <v>0.0014814814814814736</v>
      </c>
      <c r="E2" s="7">
        <v>0.0015381944444444377</v>
      </c>
    </row>
    <row r="3" spans="1:5" s="9" customFormat="1" ht="12.75" customHeight="1">
      <c r="A3" s="6">
        <v>74</v>
      </c>
      <c r="B3" s="7">
        <v>0.0013761574074073971</v>
      </c>
      <c r="C3" s="7">
        <v>0.0014247685185185092</v>
      </c>
      <c r="D3" s="7">
        <v>0.0014895833333333254</v>
      </c>
      <c r="E3" s="7">
        <v>0.0015462962962962895</v>
      </c>
    </row>
    <row r="4" spans="1:5" s="9" customFormat="1" ht="12.75" customHeight="1">
      <c r="A4" s="6">
        <v>73</v>
      </c>
      <c r="B4" s="7">
        <v>0.001384259259259249</v>
      </c>
      <c r="C4" s="7">
        <v>0.001432870370370361</v>
      </c>
      <c r="D4" s="7">
        <v>0.0014976851851851772</v>
      </c>
      <c r="E4" s="7">
        <v>0.0015543981481481413</v>
      </c>
    </row>
    <row r="5" spans="1:5" s="9" customFormat="1" ht="12.75" customHeight="1">
      <c r="A5" s="6">
        <v>72</v>
      </c>
      <c r="B5" s="7">
        <v>0.0013923611111111007</v>
      </c>
      <c r="C5" s="7">
        <v>0.0014409722222222129</v>
      </c>
      <c r="D5" s="7">
        <v>0.001505787037037029</v>
      </c>
      <c r="E5" s="7">
        <v>0.0015624999999999931</v>
      </c>
    </row>
    <row r="6" spans="1:5" s="9" customFormat="1" ht="12.75" customHeight="1">
      <c r="A6" s="6">
        <v>71</v>
      </c>
      <c r="B6" s="7">
        <v>0.0014004629629629525</v>
      </c>
      <c r="C6" s="7">
        <v>0.0014490740740740647</v>
      </c>
      <c r="D6" s="7">
        <v>0.0015138888888888808</v>
      </c>
      <c r="E6" s="7">
        <v>0.001570601851851845</v>
      </c>
    </row>
    <row r="7" spans="1:5" s="9" customFormat="1" ht="12.75" customHeight="1">
      <c r="A7" s="6">
        <v>70</v>
      </c>
      <c r="B7" s="7">
        <v>0.0014085648148148043</v>
      </c>
      <c r="C7" s="7">
        <v>0.0014571759259259165</v>
      </c>
      <c r="D7" s="7">
        <v>0.0015219907407407326</v>
      </c>
      <c r="E7" s="7">
        <v>0.0015787037037036968</v>
      </c>
    </row>
    <row r="8" spans="1:5" s="9" customFormat="1" ht="12.75" customHeight="1">
      <c r="A8" s="6">
        <v>69</v>
      </c>
      <c r="B8" s="7">
        <v>0.0014166666666666561</v>
      </c>
      <c r="C8" s="7">
        <v>0.0014652777777777683</v>
      </c>
      <c r="D8" s="7">
        <v>0.0015300925925925844</v>
      </c>
      <c r="E8" s="7">
        <v>0.0015868055555555486</v>
      </c>
    </row>
    <row r="9" spans="1:5" s="9" customFormat="1" ht="12.75" customHeight="1">
      <c r="A9" s="6">
        <v>68</v>
      </c>
      <c r="B9" s="7">
        <v>0.001424768518518508</v>
      </c>
      <c r="C9" s="7">
        <v>0.00147337962962962</v>
      </c>
      <c r="D9" s="7">
        <v>0.0015381944444444362</v>
      </c>
      <c r="E9" s="7">
        <v>0.0015949074074074004</v>
      </c>
    </row>
    <row r="10" spans="1:5" s="9" customFormat="1" ht="12.75" customHeight="1">
      <c r="A10" s="6">
        <v>67</v>
      </c>
      <c r="B10" s="7">
        <v>0.0014328703703703597</v>
      </c>
      <c r="C10" s="7">
        <v>0.0014814814814814719</v>
      </c>
      <c r="D10" s="7">
        <v>0.001546296296296288</v>
      </c>
      <c r="E10" s="7">
        <v>0.0016030092592592522</v>
      </c>
    </row>
    <row r="11" spans="1:5" ht="12.75" customHeight="1">
      <c r="A11" s="6">
        <v>66</v>
      </c>
      <c r="B11" s="7">
        <v>0.0014409722222222116</v>
      </c>
      <c r="C11" s="7">
        <v>0.0014895833333333237</v>
      </c>
      <c r="D11" s="7">
        <v>0.0015543981481481398</v>
      </c>
      <c r="E11" s="7">
        <v>0.001611111111111104</v>
      </c>
    </row>
    <row r="12" spans="1:5" ht="12.75" customHeight="1">
      <c r="A12" s="6">
        <v>65</v>
      </c>
      <c r="B12" s="7">
        <v>0.0014490740740740636</v>
      </c>
      <c r="C12" s="7">
        <v>0.0014976851851851757</v>
      </c>
      <c r="D12" s="7">
        <v>0.0015624999999999918</v>
      </c>
      <c r="E12" s="7">
        <v>0.001619212962962956</v>
      </c>
    </row>
    <row r="13" spans="1:5" ht="12.75" customHeight="1">
      <c r="A13" s="6">
        <v>64</v>
      </c>
      <c r="B13" s="7">
        <v>0.0014571759259259156</v>
      </c>
      <c r="C13" s="7">
        <v>0.0015057870370370277</v>
      </c>
      <c r="D13" s="7">
        <v>0.0015706018518518439</v>
      </c>
      <c r="E13" s="7">
        <v>0.001627314814814808</v>
      </c>
    </row>
    <row r="14" spans="1:5" ht="12.75" customHeight="1">
      <c r="A14" s="6">
        <v>63</v>
      </c>
      <c r="B14" s="7">
        <v>0.0014652777777777676</v>
      </c>
      <c r="C14" s="7">
        <v>0.0015138888888888797</v>
      </c>
      <c r="D14" s="7">
        <v>0.0015787037037036959</v>
      </c>
      <c r="E14" s="7">
        <v>0.00163541666666666</v>
      </c>
    </row>
    <row r="15" spans="1:5" ht="12.75" customHeight="1">
      <c r="A15" s="6">
        <v>62</v>
      </c>
      <c r="B15" s="7">
        <v>0.0014733796296296196</v>
      </c>
      <c r="C15" s="7">
        <v>0.0015219907407407317</v>
      </c>
      <c r="D15" s="7">
        <v>0.001586805555555548</v>
      </c>
      <c r="E15" s="7">
        <v>0.001643518518518512</v>
      </c>
    </row>
    <row r="16" spans="1:5" ht="12.75" customHeight="1">
      <c r="A16" s="6">
        <v>61</v>
      </c>
      <c r="B16" s="7">
        <v>0.0014814814814814717</v>
      </c>
      <c r="C16" s="7">
        <v>0.0015300925925925838</v>
      </c>
      <c r="D16" s="7">
        <v>0.0015949074074074</v>
      </c>
      <c r="E16" s="7">
        <v>0.001651620370370364</v>
      </c>
    </row>
    <row r="17" spans="1:5" ht="12.75" customHeight="1">
      <c r="A17" s="6">
        <v>60</v>
      </c>
      <c r="B17" s="7">
        <v>0.0014895833333333237</v>
      </c>
      <c r="C17" s="7">
        <v>0.0015381944444444358</v>
      </c>
      <c r="D17" s="7">
        <v>0.001603009259259252</v>
      </c>
      <c r="E17" s="7">
        <v>0.001659722222222216</v>
      </c>
    </row>
    <row r="18" spans="1:5" ht="12.75" customHeight="1">
      <c r="A18" s="6">
        <v>59</v>
      </c>
      <c r="B18" s="7">
        <v>0.0014976851851851757</v>
      </c>
      <c r="C18" s="7">
        <v>0.0015462962962962878</v>
      </c>
      <c r="D18" s="7">
        <v>0.001611111111111104</v>
      </c>
      <c r="E18" s="7">
        <v>0.001667824074074068</v>
      </c>
    </row>
    <row r="19" spans="1:5" ht="12.75" customHeight="1">
      <c r="A19" s="6">
        <v>58</v>
      </c>
      <c r="B19" s="7">
        <v>0.0015057870370370277</v>
      </c>
      <c r="C19" s="7">
        <v>0.0015543981481481398</v>
      </c>
      <c r="D19" s="7">
        <v>0.001619212962962956</v>
      </c>
      <c r="E19" s="7">
        <v>0.0016759259259259201</v>
      </c>
    </row>
    <row r="20" spans="1:5" ht="12.75" customHeight="1">
      <c r="A20" s="6">
        <v>57</v>
      </c>
      <c r="B20" s="7">
        <v>0.0015138888888888797</v>
      </c>
      <c r="C20" s="7">
        <v>0.0015624999999999918</v>
      </c>
      <c r="D20" s="7">
        <v>0.001627314814814808</v>
      </c>
      <c r="E20" s="7">
        <v>0.0016840277777777721</v>
      </c>
    </row>
    <row r="21" spans="1:5" ht="12.75" customHeight="1">
      <c r="A21" s="6">
        <v>56</v>
      </c>
      <c r="B21" s="7">
        <v>0.0015219907407407317</v>
      </c>
      <c r="C21" s="7">
        <v>0.0015706018518518439</v>
      </c>
      <c r="D21" s="7">
        <v>0.00163541666666666</v>
      </c>
      <c r="E21" s="7">
        <v>0.0016921296296296242</v>
      </c>
    </row>
    <row r="22" spans="1:5" ht="12.75" customHeight="1">
      <c r="A22" s="6">
        <v>55</v>
      </c>
      <c r="B22" s="7">
        <v>0.0015300925925925838</v>
      </c>
      <c r="C22" s="7">
        <v>0.0015787037037036959</v>
      </c>
      <c r="D22" s="7">
        <v>0.001643518518518512</v>
      </c>
      <c r="E22" s="7">
        <v>0.0017002314814814762</v>
      </c>
    </row>
    <row r="23" spans="1:5" ht="12.75" customHeight="1">
      <c r="A23" s="6">
        <v>54</v>
      </c>
      <c r="B23" s="7">
        <v>0.0015381944444444358</v>
      </c>
      <c r="C23" s="7">
        <v>0.001586805555555548</v>
      </c>
      <c r="D23" s="7">
        <v>0.001651620370370364</v>
      </c>
      <c r="E23" s="7">
        <v>0.0017083333333333282</v>
      </c>
    </row>
    <row r="24" spans="1:5" ht="12.75" customHeight="1">
      <c r="A24" s="6">
        <v>53</v>
      </c>
      <c r="B24" s="7">
        <v>0.0015462962962962878</v>
      </c>
      <c r="C24" s="7">
        <v>0.0015949074074074</v>
      </c>
      <c r="D24" s="7">
        <v>0.001659722222222216</v>
      </c>
      <c r="E24" s="7">
        <v>0.0017164351851851802</v>
      </c>
    </row>
    <row r="25" spans="1:5" ht="12.75" customHeight="1">
      <c r="A25" s="6">
        <v>52</v>
      </c>
      <c r="B25" s="7">
        <v>0.0015543981481481398</v>
      </c>
      <c r="C25" s="7">
        <v>0.001603009259259252</v>
      </c>
      <c r="D25" s="7">
        <v>0.001667824074074068</v>
      </c>
      <c r="E25" s="7">
        <v>0.0017245370370370322</v>
      </c>
    </row>
    <row r="26" spans="1:5" ht="12.75" customHeight="1">
      <c r="A26" s="6">
        <v>51</v>
      </c>
      <c r="B26" s="7">
        <v>0.0015624999999999918</v>
      </c>
      <c r="C26" s="7">
        <v>0.001611111111111104</v>
      </c>
      <c r="D26" s="7">
        <v>0.0016759259259259201</v>
      </c>
      <c r="E26" s="7">
        <v>0.0017326388888888843</v>
      </c>
    </row>
    <row r="27" spans="1:5" ht="12.75" customHeight="1">
      <c r="A27" s="6">
        <v>50</v>
      </c>
      <c r="B27" s="7">
        <v>0.0015706018518518439</v>
      </c>
      <c r="C27" s="7">
        <v>0.001619212962962956</v>
      </c>
      <c r="D27" s="7">
        <v>0.0016840277777777721</v>
      </c>
      <c r="E27" s="7">
        <v>0.0017407407407407363</v>
      </c>
    </row>
    <row r="28" spans="1:5" ht="12.75" customHeight="1">
      <c r="A28" s="6">
        <v>49</v>
      </c>
      <c r="B28" s="7">
        <v>0.0015787037037036959</v>
      </c>
      <c r="C28" s="7">
        <v>0.001627314814814808</v>
      </c>
      <c r="D28" s="7">
        <v>0.0016921296296296242</v>
      </c>
      <c r="E28" s="7">
        <v>0.0017488425925925883</v>
      </c>
    </row>
    <row r="29" spans="1:5" ht="12.75" customHeight="1">
      <c r="A29" s="6">
        <v>48</v>
      </c>
      <c r="B29" s="7">
        <v>0.001586805555555548</v>
      </c>
      <c r="C29" s="7">
        <v>0.00163541666666666</v>
      </c>
      <c r="D29" s="7">
        <v>0.0017002314814814762</v>
      </c>
      <c r="E29" s="7">
        <v>0.0017569444444444403</v>
      </c>
    </row>
    <row r="30" spans="1:5" ht="12.75" customHeight="1">
      <c r="A30" s="6">
        <v>47</v>
      </c>
      <c r="B30" s="7">
        <v>0.0015949074074074</v>
      </c>
      <c r="C30" s="7">
        <v>0.001643518518518512</v>
      </c>
      <c r="D30" s="7">
        <v>0.0017083333333333282</v>
      </c>
      <c r="E30" s="7">
        <v>0.0017650462962962923</v>
      </c>
    </row>
    <row r="31" spans="1:5" ht="12.75" customHeight="1">
      <c r="A31" s="6">
        <v>46</v>
      </c>
      <c r="B31" s="7">
        <v>0.001603009259259252</v>
      </c>
      <c r="C31" s="7">
        <v>0.001651620370370364</v>
      </c>
      <c r="D31" s="7">
        <v>0.0017164351851851802</v>
      </c>
      <c r="E31" s="7">
        <v>0.0017731481481481444</v>
      </c>
    </row>
    <row r="32" spans="1:5" ht="12.75" customHeight="1">
      <c r="A32" s="6">
        <v>45</v>
      </c>
      <c r="B32" s="7">
        <v>0.001611111111111104</v>
      </c>
      <c r="C32" s="7">
        <v>0.001659722222222216</v>
      </c>
      <c r="D32" s="7">
        <v>0.0017245370370370322</v>
      </c>
      <c r="E32" s="7">
        <v>0.0017812499999999964</v>
      </c>
    </row>
    <row r="33" spans="1:5" ht="12.75" customHeight="1">
      <c r="A33" s="6">
        <v>44</v>
      </c>
      <c r="B33" s="7">
        <v>0.001619212962962956</v>
      </c>
      <c r="C33" s="7">
        <v>0.001667824074074068</v>
      </c>
      <c r="D33" s="7">
        <v>0.0017326388888888843</v>
      </c>
      <c r="E33" s="7">
        <v>0.0017893518518518484</v>
      </c>
    </row>
    <row r="34" spans="1:5" ht="12.75" customHeight="1">
      <c r="A34" s="6">
        <v>43</v>
      </c>
      <c r="B34" s="7">
        <v>0.001627314814814808</v>
      </c>
      <c r="C34" s="7">
        <v>0.0016759259259259201</v>
      </c>
      <c r="D34" s="7">
        <v>0.0017407407407407363</v>
      </c>
      <c r="E34" s="7">
        <v>0.0017974537037037004</v>
      </c>
    </row>
    <row r="35" spans="1:5" ht="12.75" customHeight="1">
      <c r="A35" s="6">
        <v>42</v>
      </c>
      <c r="B35" s="7">
        <v>0.00163541666666666</v>
      </c>
      <c r="C35" s="7">
        <v>0.0016840277777777721</v>
      </c>
      <c r="D35" s="7">
        <v>0.0017488425925925883</v>
      </c>
      <c r="E35" s="7">
        <v>0.0018055555555555524</v>
      </c>
    </row>
    <row r="36" spans="1:5" ht="12.75" customHeight="1">
      <c r="A36" s="6">
        <v>41</v>
      </c>
      <c r="B36" s="7">
        <v>0.001643518518518512</v>
      </c>
      <c r="C36" s="7">
        <v>0.0016921296296296242</v>
      </c>
      <c r="D36" s="7">
        <v>0.0017569444444444403</v>
      </c>
      <c r="E36" s="7">
        <v>0.0018136574074074045</v>
      </c>
    </row>
    <row r="37" spans="1:5" ht="12.75" customHeight="1">
      <c r="A37" s="6">
        <v>40</v>
      </c>
      <c r="B37" s="7">
        <v>0.001651620370370364</v>
      </c>
      <c r="C37" s="7">
        <v>0.0017002314814814762</v>
      </c>
      <c r="D37" s="7">
        <v>0.0017650462962962923</v>
      </c>
      <c r="E37" s="7">
        <v>0.0018217592592592565</v>
      </c>
    </row>
    <row r="38" spans="1:5" s="10" customFormat="1" ht="12.75" customHeight="1">
      <c r="A38" s="6">
        <v>39</v>
      </c>
      <c r="B38" s="7">
        <v>0.001659722222222216</v>
      </c>
      <c r="C38" s="7">
        <v>0.0017083333333333282</v>
      </c>
      <c r="D38" s="7">
        <v>0.0017731481481481444</v>
      </c>
      <c r="E38" s="7">
        <v>0.0018298611111111085</v>
      </c>
    </row>
    <row r="39" spans="1:5" ht="12.75" customHeight="1">
      <c r="A39" s="6">
        <v>38</v>
      </c>
      <c r="B39" s="7">
        <v>0.001667824074074068</v>
      </c>
      <c r="C39" s="7">
        <v>0.0017164351851851802</v>
      </c>
      <c r="D39" s="7">
        <v>0.0017812499999999964</v>
      </c>
      <c r="E39" s="7">
        <v>0.0018379629629629605</v>
      </c>
    </row>
    <row r="40" spans="1:5" ht="12.75" customHeight="1">
      <c r="A40" s="6">
        <v>37</v>
      </c>
      <c r="B40" s="7">
        <v>0.0016759259259259201</v>
      </c>
      <c r="C40" s="7">
        <v>0.0017245370370370322</v>
      </c>
      <c r="D40" s="7">
        <v>0.0017893518518518484</v>
      </c>
      <c r="E40" s="7">
        <v>0.0018460648148148125</v>
      </c>
    </row>
    <row r="41" spans="1:5" ht="12.75" customHeight="1">
      <c r="A41" s="6">
        <v>36</v>
      </c>
      <c r="B41" s="7">
        <v>0.0016840277777777721</v>
      </c>
      <c r="C41" s="7">
        <v>0.0017326388888888843</v>
      </c>
      <c r="D41" s="7">
        <v>0.0017974537037037004</v>
      </c>
      <c r="E41" s="7">
        <v>0.0018541666666666646</v>
      </c>
    </row>
    <row r="42" spans="1:5" ht="12.75" customHeight="1">
      <c r="A42" s="6">
        <v>35</v>
      </c>
      <c r="B42" s="7">
        <v>0.0016921296296296242</v>
      </c>
      <c r="C42" s="7">
        <v>0.0017407407407407363</v>
      </c>
      <c r="D42" s="7">
        <v>0.0018055555555555524</v>
      </c>
      <c r="E42" s="7">
        <v>0.0018622685185185166</v>
      </c>
    </row>
    <row r="43" spans="1:5" ht="12.75" customHeight="1">
      <c r="A43" s="6">
        <v>34</v>
      </c>
      <c r="B43" s="7">
        <v>0.0017002314814814762</v>
      </c>
      <c r="C43" s="7">
        <v>0.0017488425925925883</v>
      </c>
      <c r="D43" s="7">
        <v>0.0018136574074074045</v>
      </c>
      <c r="E43" s="7">
        <v>0.0018703703703703686</v>
      </c>
    </row>
    <row r="44" spans="1:5" ht="12.75" customHeight="1">
      <c r="A44" s="6">
        <v>33</v>
      </c>
      <c r="B44" s="7">
        <v>0.0017083333333333282</v>
      </c>
      <c r="C44" s="7">
        <v>0.0017569444444444403</v>
      </c>
      <c r="D44" s="7">
        <v>0.0018217592592592565</v>
      </c>
      <c r="E44" s="7">
        <v>0.0018784722222222206</v>
      </c>
    </row>
    <row r="45" spans="1:5" ht="12.75" customHeight="1">
      <c r="A45" s="6">
        <v>32</v>
      </c>
      <c r="B45" s="7">
        <v>0.0017164351851851802</v>
      </c>
      <c r="C45" s="7">
        <v>0.0017650462962962923</v>
      </c>
      <c r="D45" s="7">
        <v>0.0018298611111111085</v>
      </c>
      <c r="E45" s="7">
        <v>0.0018865740740740726</v>
      </c>
    </row>
    <row r="46" spans="1:5" ht="12.75" customHeight="1">
      <c r="A46" s="6">
        <v>31</v>
      </c>
      <c r="B46" s="7">
        <v>0.0017245370370370322</v>
      </c>
      <c r="C46" s="7">
        <v>0.0017731481481481444</v>
      </c>
      <c r="D46" s="7">
        <v>0.0018379629629629605</v>
      </c>
      <c r="E46" s="7">
        <v>0.0018946759259259247</v>
      </c>
    </row>
    <row r="47" spans="1:5" ht="12.75" customHeight="1">
      <c r="A47" s="6">
        <v>30</v>
      </c>
      <c r="B47" s="7">
        <v>0.0017326388888888843</v>
      </c>
      <c r="C47" s="7">
        <v>0.0017812499999999964</v>
      </c>
      <c r="D47" s="7">
        <v>0.0018460648148148125</v>
      </c>
      <c r="E47" s="7">
        <v>0.0019027777777777767</v>
      </c>
    </row>
    <row r="48" spans="1:5" ht="12.75" customHeight="1">
      <c r="A48" s="6">
        <v>29</v>
      </c>
      <c r="B48" s="7">
        <v>0.0017407407407407363</v>
      </c>
      <c r="C48" s="7">
        <v>0.0017893518518518484</v>
      </c>
      <c r="D48" s="7">
        <v>0.0018541666666666646</v>
      </c>
      <c r="E48" s="7">
        <v>0.0019108796296296287</v>
      </c>
    </row>
    <row r="49" spans="1:5" ht="12.75" customHeight="1">
      <c r="A49" s="6">
        <v>28</v>
      </c>
      <c r="B49" s="7">
        <v>0.0017488425925925883</v>
      </c>
      <c r="C49" s="7">
        <v>0.0017974537037037004</v>
      </c>
      <c r="D49" s="7">
        <v>0.0018622685185185166</v>
      </c>
      <c r="E49" s="7">
        <v>0.0019189814814814807</v>
      </c>
    </row>
    <row r="50" spans="1:5" ht="12.75" customHeight="1">
      <c r="A50" s="6">
        <v>27</v>
      </c>
      <c r="B50" s="7">
        <v>0.0017569444444444403</v>
      </c>
      <c r="C50" s="7">
        <v>0.0018055555555555524</v>
      </c>
      <c r="D50" s="7">
        <v>0.0018703703703703686</v>
      </c>
      <c r="E50" s="7">
        <v>0.0019270833333333327</v>
      </c>
    </row>
    <row r="51" spans="1:5" ht="12.75" customHeight="1">
      <c r="A51" s="6">
        <v>26</v>
      </c>
      <c r="B51" s="7">
        <v>0.0017650462962962923</v>
      </c>
      <c r="C51" s="7">
        <v>0.0018136574074074045</v>
      </c>
      <c r="D51" s="7">
        <v>0.0018784722222222206</v>
      </c>
      <c r="E51" s="7">
        <v>0.0019351851851851848</v>
      </c>
    </row>
    <row r="52" spans="1:5" ht="12.75" customHeight="1">
      <c r="A52" s="6">
        <v>25</v>
      </c>
      <c r="B52" s="7">
        <v>0.0017731481481481444</v>
      </c>
      <c r="C52" s="7">
        <v>0.0018217592592592565</v>
      </c>
      <c r="D52" s="7">
        <v>0.0018865740740740726</v>
      </c>
      <c r="E52" s="7">
        <v>0.0019432870370370368</v>
      </c>
    </row>
    <row r="53" spans="1:5" ht="12.75" customHeight="1">
      <c r="A53" s="6">
        <v>24</v>
      </c>
      <c r="B53" s="7">
        <v>0.0017812499999999964</v>
      </c>
      <c r="C53" s="7">
        <v>0.0018298611111111085</v>
      </c>
      <c r="D53" s="7">
        <v>0.0018946759259259247</v>
      </c>
      <c r="E53" s="7">
        <v>0.0019513888888888888</v>
      </c>
    </row>
    <row r="54" spans="1:5" ht="12.75" customHeight="1">
      <c r="A54" s="6">
        <v>23</v>
      </c>
      <c r="B54" s="7">
        <v>0.0017893518518518484</v>
      </c>
      <c r="C54" s="7">
        <v>0.0018379629629629605</v>
      </c>
      <c r="D54" s="7">
        <v>0.0019027777777777767</v>
      </c>
      <c r="E54" s="7">
        <v>0.001959490740740741</v>
      </c>
    </row>
    <row r="55" spans="1:5" ht="12.75" customHeight="1">
      <c r="A55" s="6">
        <v>22</v>
      </c>
      <c r="B55" s="7">
        <v>0.0017974537037037004</v>
      </c>
      <c r="C55" s="7">
        <v>0.0018460648148148125</v>
      </c>
      <c r="D55" s="7">
        <v>0.0019108796296296287</v>
      </c>
      <c r="E55" s="7">
        <v>0.001967592592592593</v>
      </c>
    </row>
    <row r="56" spans="1:5" ht="12.75" customHeight="1">
      <c r="A56" s="6">
        <v>21</v>
      </c>
      <c r="B56" s="7">
        <v>0.0018055555555555524</v>
      </c>
      <c r="C56" s="7">
        <v>0.0018541666666666646</v>
      </c>
      <c r="D56" s="7">
        <v>0.0019189814814814807</v>
      </c>
      <c r="E56" s="7">
        <v>0.001975694444444445</v>
      </c>
    </row>
    <row r="57" spans="1:5" ht="12.75" customHeight="1">
      <c r="A57" s="6">
        <v>20</v>
      </c>
      <c r="B57" s="7">
        <v>0.0018136574074074045</v>
      </c>
      <c r="C57" s="7">
        <v>0.0018622685185185166</v>
      </c>
      <c r="D57" s="7">
        <v>0.0019270833333333327</v>
      </c>
      <c r="E57" s="7">
        <v>0.001983796296296297</v>
      </c>
    </row>
    <row r="58" spans="1:5" ht="12.75" customHeight="1">
      <c r="A58" s="6">
        <v>19</v>
      </c>
      <c r="B58" s="7">
        <v>0.0018217592592592565</v>
      </c>
      <c r="C58" s="7">
        <v>0.0018703703703703686</v>
      </c>
      <c r="D58" s="7">
        <v>0.0019351851851851848</v>
      </c>
      <c r="E58" s="7">
        <v>0.001991898148148149</v>
      </c>
    </row>
    <row r="59" spans="1:5" ht="12.75" customHeight="1">
      <c r="A59" s="6">
        <v>18</v>
      </c>
      <c r="B59" s="7">
        <v>0.0018298611111111085</v>
      </c>
      <c r="C59" s="7">
        <v>0.0018784722222222206</v>
      </c>
      <c r="D59" s="7">
        <v>0.0019432870370370368</v>
      </c>
      <c r="E59" s="7">
        <v>0.002000000000000001</v>
      </c>
    </row>
    <row r="60" spans="1:5" ht="12.75" customHeight="1">
      <c r="A60" s="6">
        <v>17</v>
      </c>
      <c r="B60" s="7">
        <v>0.0018379629629629605</v>
      </c>
      <c r="C60" s="7">
        <v>0.0018865740740740726</v>
      </c>
      <c r="D60" s="7">
        <v>0.0019513888888888888</v>
      </c>
      <c r="E60" s="7">
        <v>0.002008101851851853</v>
      </c>
    </row>
    <row r="61" spans="1:5" ht="12.75" customHeight="1">
      <c r="A61" s="6">
        <v>16</v>
      </c>
      <c r="B61" s="7">
        <v>0.0018460648148148125</v>
      </c>
      <c r="C61" s="7">
        <v>0.0018946759259259247</v>
      </c>
      <c r="D61" s="7">
        <v>0.001959490740740741</v>
      </c>
      <c r="E61" s="7">
        <v>0.002016203703703705</v>
      </c>
    </row>
    <row r="62" spans="1:5" ht="12.75" customHeight="1">
      <c r="A62" s="6">
        <v>15</v>
      </c>
      <c r="B62" s="7">
        <v>0.0018541666666666646</v>
      </c>
      <c r="C62" s="7">
        <v>0.0019027777777777767</v>
      </c>
      <c r="D62" s="7">
        <v>0.001967592592592593</v>
      </c>
      <c r="E62" s="7">
        <v>0.002024305555555557</v>
      </c>
    </row>
    <row r="63" spans="1:5" ht="12.75" customHeight="1">
      <c r="A63" s="6">
        <v>14</v>
      </c>
      <c r="B63" s="7">
        <v>0.0018622685185185166</v>
      </c>
      <c r="C63" s="7">
        <v>0.0019108796296296287</v>
      </c>
      <c r="D63" s="7">
        <v>0.001975694444444445</v>
      </c>
      <c r="E63" s="7">
        <v>0.002032407407407409</v>
      </c>
    </row>
    <row r="64" spans="1:5" ht="12.75" customHeight="1">
      <c r="A64" s="6">
        <v>13</v>
      </c>
      <c r="B64" s="7">
        <v>0.0018703703703703686</v>
      </c>
      <c r="C64" s="7">
        <v>0.0019189814814814807</v>
      </c>
      <c r="D64" s="7">
        <v>0.001983796296296297</v>
      </c>
      <c r="E64" s="7">
        <v>0.002040509259259261</v>
      </c>
    </row>
    <row r="65" spans="1:5" ht="12.75" customHeight="1">
      <c r="A65" s="6">
        <v>12</v>
      </c>
      <c r="B65" s="7">
        <v>0.0018784722222222206</v>
      </c>
      <c r="C65" s="7">
        <v>0.0019270833333333327</v>
      </c>
      <c r="D65" s="7">
        <v>0.001991898148148149</v>
      </c>
      <c r="E65" s="7">
        <v>0.002048611111111113</v>
      </c>
    </row>
    <row r="66" spans="1:5" ht="12.75" customHeight="1">
      <c r="A66" s="6">
        <v>11</v>
      </c>
      <c r="B66" s="7">
        <v>0.0018865740740740726</v>
      </c>
      <c r="C66" s="7">
        <v>0.0019351851851851848</v>
      </c>
      <c r="D66" s="7">
        <v>0.002000000000000001</v>
      </c>
      <c r="E66" s="7">
        <v>0.002056712962962965</v>
      </c>
    </row>
    <row r="67" spans="1:5" ht="12.75" customHeight="1">
      <c r="A67" s="6">
        <v>10</v>
      </c>
      <c r="B67" s="7">
        <v>0.0018946759259259247</v>
      </c>
      <c r="C67" s="7">
        <v>0.0019432870370370368</v>
      </c>
      <c r="D67" s="7">
        <v>0.002008101851851853</v>
      </c>
      <c r="E67" s="7">
        <v>0.002064814814814817</v>
      </c>
    </row>
    <row r="68" spans="1:5" ht="12.75" customHeight="1">
      <c r="A68" s="6">
        <v>9</v>
      </c>
      <c r="B68" s="7">
        <v>0.0019027777777777767</v>
      </c>
      <c r="C68" s="7">
        <v>0.0019513888888888888</v>
      </c>
      <c r="D68" s="7">
        <v>0.002016203703703705</v>
      </c>
      <c r="E68" s="7">
        <v>0.002072916666666669</v>
      </c>
    </row>
    <row r="69" spans="1:5" ht="12.75" customHeight="1">
      <c r="A69" s="6">
        <v>8</v>
      </c>
      <c r="B69" s="7">
        <v>0.0019108796296296287</v>
      </c>
      <c r="C69" s="7">
        <v>0.001959490740740741</v>
      </c>
      <c r="D69" s="7">
        <v>0.002024305555555557</v>
      </c>
      <c r="E69" s="7">
        <v>0.002081018518518521</v>
      </c>
    </row>
    <row r="70" spans="1:5" ht="12.75" customHeight="1">
      <c r="A70" s="6">
        <v>7</v>
      </c>
      <c r="B70" s="7">
        <v>0.0019189814814814807</v>
      </c>
      <c r="C70" s="7">
        <v>0.001967592592592593</v>
      </c>
      <c r="D70" s="7">
        <v>0.002032407407407409</v>
      </c>
      <c r="E70" s="7">
        <v>0.002089120370370373</v>
      </c>
    </row>
    <row r="71" spans="1:5" ht="12.75" customHeight="1">
      <c r="A71" s="6">
        <v>6</v>
      </c>
      <c r="B71" s="7">
        <v>0.0019270833333333327</v>
      </c>
      <c r="C71" s="7">
        <v>0.001975694444444445</v>
      </c>
      <c r="D71" s="7">
        <v>0.002040509259259261</v>
      </c>
      <c r="E71" s="7">
        <v>0.002097222222222225</v>
      </c>
    </row>
    <row r="72" spans="1:5" ht="12.75" customHeight="1">
      <c r="A72" s="6">
        <v>5</v>
      </c>
      <c r="B72" s="7">
        <v>0.0019351851851851848</v>
      </c>
      <c r="C72" s="7">
        <v>0.001983796296296297</v>
      </c>
      <c r="D72" s="7">
        <v>0.002048611111111113</v>
      </c>
      <c r="E72" s="7">
        <v>0.002105324074074077</v>
      </c>
    </row>
    <row r="73" spans="1:5" ht="12.75" customHeight="1">
      <c r="A73" s="6">
        <v>4</v>
      </c>
      <c r="B73" s="7">
        <v>0.0019432870370370368</v>
      </c>
      <c r="C73" s="7">
        <v>0.001991898148148149</v>
      </c>
      <c r="D73" s="7">
        <v>0.002056712962962965</v>
      </c>
      <c r="E73" s="7">
        <v>0.002113425925925929</v>
      </c>
    </row>
    <row r="74" spans="1:5" ht="12.75" customHeight="1">
      <c r="A74" s="6">
        <v>3</v>
      </c>
      <c r="B74" s="7">
        <v>0.0019513888888888888</v>
      </c>
      <c r="C74" s="7">
        <v>0.002000000000000001</v>
      </c>
      <c r="D74" s="7">
        <v>0.002064814814814817</v>
      </c>
      <c r="E74" s="7">
        <v>0.002121527777777781</v>
      </c>
    </row>
    <row r="75" spans="1:5" ht="12.75" customHeight="1">
      <c r="A75" s="6">
        <v>2</v>
      </c>
      <c r="B75" s="7">
        <v>0.001959490740740741</v>
      </c>
      <c r="C75" s="7">
        <v>0.002008101851851853</v>
      </c>
      <c r="D75" s="7">
        <v>0.002072916666666669</v>
      </c>
      <c r="E75" s="7">
        <v>0.0021296296296296332</v>
      </c>
    </row>
    <row r="76" spans="1:5" ht="12.75" customHeight="1">
      <c r="A76" s="6">
        <v>1</v>
      </c>
      <c r="B76" s="7">
        <v>0.001967592592592593</v>
      </c>
      <c r="C76" s="7">
        <v>0.002016203703703705</v>
      </c>
      <c r="D76" s="7">
        <v>0.002081018518518521</v>
      </c>
      <c r="E76" s="7">
        <v>0.0021377314814814852</v>
      </c>
    </row>
    <row r="77" ht="12.75" customHeight="1">
      <c r="B77" s="16"/>
    </row>
    <row r="78" ht="12.75" customHeight="1">
      <c r="B78" s="16"/>
    </row>
    <row r="79" ht="12.75" customHeight="1">
      <c r="B79" s="16"/>
    </row>
    <row r="80" ht="12.75" customHeight="1">
      <c r="B80" s="16"/>
    </row>
    <row r="81" ht="12.75" customHeight="1">
      <c r="B81" s="16"/>
    </row>
    <row r="82" ht="12.75" customHeight="1">
      <c r="B82" s="16"/>
    </row>
    <row r="83" ht="12.75" customHeight="1">
      <c r="B83" s="16"/>
    </row>
    <row r="84" ht="12.75" customHeight="1">
      <c r="B84" s="16"/>
    </row>
    <row r="85" ht="12.75" customHeight="1">
      <c r="B85" s="16"/>
    </row>
    <row r="86" ht="12.75" customHeight="1">
      <c r="B86" s="16"/>
    </row>
    <row r="87" ht="12.75" customHeight="1">
      <c r="B87" s="16"/>
    </row>
    <row r="88" ht="12.75" customHeight="1">
      <c r="B88" s="16"/>
    </row>
    <row r="89" ht="12.75" customHeight="1">
      <c r="B89" s="16"/>
    </row>
    <row r="90" ht="12.75" customHeight="1">
      <c r="B90" s="16"/>
    </row>
    <row r="91" ht="12.75" customHeight="1">
      <c r="B91" s="16"/>
    </row>
    <row r="92" ht="12.75" customHeight="1">
      <c r="B92" s="16"/>
    </row>
    <row r="93" ht="12.75" customHeight="1">
      <c r="B93" s="16"/>
    </row>
    <row r="94" ht="12.75" customHeight="1">
      <c r="B94" s="16"/>
    </row>
    <row r="95" ht="12.75" customHeight="1">
      <c r="B95" s="16"/>
    </row>
    <row r="96" ht="12.75" customHeight="1">
      <c r="B96" s="16"/>
    </row>
    <row r="97" ht="12.75" customHeight="1"/>
    <row r="98" ht="12.75" customHeight="1"/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SCM&amp;C&amp;"Arial,tučné"&amp;12Běh 800m dívky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6.140625" style="0" customWidth="1"/>
    <col min="2" max="5" width="9.421875" style="0" customWidth="1"/>
  </cols>
  <sheetData>
    <row r="1" spans="1:5" s="9" customFormat="1" ht="12.75" customHeight="1" thickBot="1">
      <c r="A1" s="8" t="s">
        <v>0</v>
      </c>
      <c r="B1" s="3">
        <v>2004</v>
      </c>
      <c r="C1" s="4">
        <v>2005</v>
      </c>
      <c r="D1" s="4">
        <v>2006</v>
      </c>
      <c r="E1" s="4">
        <v>2007</v>
      </c>
    </row>
    <row r="2" spans="1:5" ht="12.75" customHeight="1">
      <c r="A2" s="6">
        <v>90</v>
      </c>
      <c r="B2" s="7">
        <v>0.0007328371527777731</v>
      </c>
      <c r="C2" s="7">
        <v>0.000771796874999996</v>
      </c>
      <c r="D2" s="7">
        <v>0.0008118159722222191</v>
      </c>
      <c r="E2" s="7">
        <v>0.0008478331597222199</v>
      </c>
    </row>
    <row r="3" spans="1:5" ht="12.75" customHeight="1">
      <c r="A3" s="6">
        <v>89</v>
      </c>
      <c r="B3" s="7">
        <v>0.0007397815972222175</v>
      </c>
      <c r="C3" s="7">
        <v>0.0007757987847222184</v>
      </c>
      <c r="D3" s="7">
        <v>0.0008158178819444413</v>
      </c>
      <c r="E3" s="7">
        <v>0.0008518350694444422</v>
      </c>
    </row>
    <row r="4" spans="1:5" ht="12.75" customHeight="1">
      <c r="A4" s="6">
        <v>88</v>
      </c>
      <c r="B4" s="7">
        <v>0.0007437835069444399</v>
      </c>
      <c r="C4" s="7">
        <v>0.0007798006944444407</v>
      </c>
      <c r="D4" s="7">
        <v>0.0008198197916666637</v>
      </c>
      <c r="E4" s="7">
        <v>0.0008558369791666645</v>
      </c>
    </row>
    <row r="5" spans="1:5" ht="12.75" customHeight="1">
      <c r="A5" s="6">
        <v>87</v>
      </c>
      <c r="B5" s="7">
        <v>0.000747785416666662</v>
      </c>
      <c r="C5" s="7">
        <v>0.0007838026041666629</v>
      </c>
      <c r="D5" s="7">
        <v>0.0008238217013888861</v>
      </c>
      <c r="E5" s="7">
        <v>0.0008598388888888867</v>
      </c>
    </row>
    <row r="6" spans="1:5" ht="12.75" customHeight="1">
      <c r="A6" s="6">
        <v>86</v>
      </c>
      <c r="B6" s="7">
        <v>0.0007517873263888844</v>
      </c>
      <c r="C6" s="7">
        <v>0.0007878045138888852</v>
      </c>
      <c r="D6" s="7">
        <v>0.0008278236111111083</v>
      </c>
      <c r="E6" s="7">
        <v>0.000863840798611109</v>
      </c>
    </row>
    <row r="7" spans="1:5" ht="12.75" customHeight="1">
      <c r="A7" s="6">
        <v>85</v>
      </c>
      <c r="B7" s="7">
        <v>0.0007557892361111068</v>
      </c>
      <c r="C7" s="7">
        <v>0.0007918064236111076</v>
      </c>
      <c r="D7" s="7">
        <v>0.0008318255208333307</v>
      </c>
      <c r="E7" s="7">
        <v>0.0008678427083333314</v>
      </c>
    </row>
    <row r="8" spans="1:5" ht="12.75" customHeight="1">
      <c r="A8" s="6">
        <v>84</v>
      </c>
      <c r="B8" s="7">
        <v>0.000759791145833329</v>
      </c>
      <c r="C8" s="7">
        <v>0.0007958083333333299</v>
      </c>
      <c r="D8" s="7">
        <v>0.0008358274305555529</v>
      </c>
      <c r="E8" s="7">
        <v>0.0008718446180555537</v>
      </c>
    </row>
    <row r="9" spans="1:5" ht="12.75" customHeight="1">
      <c r="A9" s="6">
        <v>83</v>
      </c>
      <c r="B9" s="7">
        <v>0.0007637930555555514</v>
      </c>
      <c r="C9" s="7">
        <v>0.0007998102430555522</v>
      </c>
      <c r="D9" s="7">
        <v>0.0008398293402777752</v>
      </c>
      <c r="E9" s="7">
        <v>0.000875846527777776</v>
      </c>
    </row>
    <row r="10" spans="1:5" ht="12.75" customHeight="1">
      <c r="A10" s="6">
        <v>82</v>
      </c>
      <c r="B10" s="7">
        <v>0.0007677949652777738</v>
      </c>
      <c r="C10" s="7">
        <v>0.0008038121527777746</v>
      </c>
      <c r="D10" s="7">
        <v>0.0008438312499999976</v>
      </c>
      <c r="E10" s="7">
        <v>0.0008798484374999984</v>
      </c>
    </row>
    <row r="11" spans="1:5" ht="12.75" customHeight="1">
      <c r="A11" s="6">
        <v>81</v>
      </c>
      <c r="B11" s="7">
        <v>0.000771796874999996</v>
      </c>
      <c r="C11" s="7">
        <v>0.0008078140624999968</v>
      </c>
      <c r="D11" s="7">
        <v>0.0008478331597222199</v>
      </c>
      <c r="E11" s="7">
        <v>0.0008838503472222205</v>
      </c>
    </row>
    <row r="12" spans="1:5" ht="12.75" customHeight="1">
      <c r="A12" s="6">
        <v>80</v>
      </c>
      <c r="B12" s="7">
        <v>0.0007757987847222184</v>
      </c>
      <c r="C12" s="7">
        <v>0.0008118159722222191</v>
      </c>
      <c r="D12" s="7">
        <v>0.0008518350694444422</v>
      </c>
      <c r="E12" s="7">
        <v>0.0008878522569444429</v>
      </c>
    </row>
    <row r="13" spans="1:5" ht="12.75" customHeight="1">
      <c r="A13" s="6">
        <v>79</v>
      </c>
      <c r="B13" s="7">
        <v>0.0007798006944444407</v>
      </c>
      <c r="C13" s="7">
        <v>0.0008158178819444413</v>
      </c>
      <c r="D13" s="7">
        <v>0.0008558369791666645</v>
      </c>
      <c r="E13" s="7">
        <v>0.0008918541666666653</v>
      </c>
    </row>
    <row r="14" spans="1:5" ht="12.75" customHeight="1">
      <c r="A14" s="6">
        <v>78</v>
      </c>
      <c r="B14" s="7">
        <v>0.0007838026041666629</v>
      </c>
      <c r="C14" s="7">
        <v>0.0008198197916666637</v>
      </c>
      <c r="D14" s="7">
        <v>0.0008598388888888867</v>
      </c>
      <c r="E14" s="7">
        <v>0.0008958560763888875</v>
      </c>
    </row>
    <row r="15" spans="1:5" ht="12.75" customHeight="1">
      <c r="A15" s="6">
        <v>77</v>
      </c>
      <c r="B15" s="7">
        <v>0.0007878045138888852</v>
      </c>
      <c r="C15" s="7">
        <v>0.0008238217013888861</v>
      </c>
      <c r="D15" s="7">
        <v>0.000863840798611109</v>
      </c>
      <c r="E15" s="7">
        <v>0.0008998579861111099</v>
      </c>
    </row>
    <row r="16" spans="1:5" ht="12.75" customHeight="1">
      <c r="A16" s="6">
        <v>76</v>
      </c>
      <c r="B16" s="7">
        <v>0.0007918064236111076</v>
      </c>
      <c r="C16" s="7">
        <v>0.0008278236111111083</v>
      </c>
      <c r="D16" s="7">
        <v>0.0008678427083333314</v>
      </c>
      <c r="E16" s="7">
        <v>0.0009038598958333321</v>
      </c>
    </row>
    <row r="17" spans="1:5" ht="12.75" customHeight="1">
      <c r="A17" s="6">
        <v>75</v>
      </c>
      <c r="B17" s="7">
        <v>0.0007958083333333299</v>
      </c>
      <c r="C17" s="7">
        <v>0.0008318255208333307</v>
      </c>
      <c r="D17" s="7">
        <v>0.0008718446180555537</v>
      </c>
      <c r="E17" s="7">
        <v>0.0009078618055555545</v>
      </c>
    </row>
    <row r="18" spans="1:5" ht="12.75" customHeight="1">
      <c r="A18" s="6">
        <v>74</v>
      </c>
      <c r="B18" s="7">
        <v>0.0007998102430555522</v>
      </c>
      <c r="C18" s="7">
        <v>0.0008358274305555529</v>
      </c>
      <c r="D18" s="7">
        <v>0.000875846527777776</v>
      </c>
      <c r="E18" s="7">
        <v>0.0009118637152777767</v>
      </c>
    </row>
    <row r="19" spans="1:5" ht="12.75" customHeight="1">
      <c r="A19" s="6">
        <v>73</v>
      </c>
      <c r="B19" s="7">
        <v>0.0008038121527777746</v>
      </c>
      <c r="C19" s="7">
        <v>0.0008398293402777752</v>
      </c>
      <c r="D19" s="7">
        <v>0.0008798484374999984</v>
      </c>
      <c r="E19" s="7">
        <v>0.000915865624999999</v>
      </c>
    </row>
    <row r="20" spans="1:5" ht="12.75" customHeight="1">
      <c r="A20" s="6">
        <v>72</v>
      </c>
      <c r="B20" s="7">
        <v>0.0008078140624999968</v>
      </c>
      <c r="C20" s="7">
        <v>0.0008438312499999976</v>
      </c>
      <c r="D20" s="7">
        <v>0.0008838503472222205</v>
      </c>
      <c r="E20" s="7">
        <v>0.0009198675347222214</v>
      </c>
    </row>
    <row r="21" spans="1:5" ht="12.75" customHeight="1">
      <c r="A21" s="6">
        <v>71</v>
      </c>
      <c r="B21" s="7">
        <v>0.0008118159722222191</v>
      </c>
      <c r="C21" s="7">
        <v>0.0008478331597222199</v>
      </c>
      <c r="D21" s="7">
        <v>0.0008878522569444429</v>
      </c>
      <c r="E21" s="7">
        <v>0.0009238694444444437</v>
      </c>
    </row>
    <row r="22" spans="1:5" ht="12.75" customHeight="1">
      <c r="A22" s="6">
        <v>70</v>
      </c>
      <c r="B22" s="7">
        <v>0.0008158178819444413</v>
      </c>
      <c r="C22" s="7">
        <v>0.0008518350694444422</v>
      </c>
      <c r="D22" s="7">
        <v>0.0008918541666666653</v>
      </c>
      <c r="E22" s="7">
        <v>0.000927871354166666</v>
      </c>
    </row>
    <row r="23" spans="1:5" ht="12.75" customHeight="1">
      <c r="A23" s="6">
        <v>69</v>
      </c>
      <c r="B23" s="7">
        <v>0.0008198197916666637</v>
      </c>
      <c r="C23" s="7">
        <v>0.0008558369791666645</v>
      </c>
      <c r="D23" s="7">
        <v>0.0008958560763888875</v>
      </c>
      <c r="E23" s="7">
        <v>0.0009318732638888883</v>
      </c>
    </row>
    <row r="24" spans="1:5" ht="12.75" customHeight="1">
      <c r="A24" s="6">
        <v>68</v>
      </c>
      <c r="B24" s="7">
        <v>0.0008238217013888861</v>
      </c>
      <c r="C24" s="7">
        <v>0.0008598388888888867</v>
      </c>
      <c r="D24" s="7">
        <v>0.0008998579861111099</v>
      </c>
      <c r="E24" s="7">
        <v>0.0009358751736111105</v>
      </c>
    </row>
    <row r="25" spans="1:5" ht="12.75" customHeight="1">
      <c r="A25" s="6">
        <v>67</v>
      </c>
      <c r="B25" s="7">
        <v>0.0008278236111111083</v>
      </c>
      <c r="C25" s="7">
        <v>0.000863840798611109</v>
      </c>
      <c r="D25" s="7">
        <v>0.0009038598958333321</v>
      </c>
      <c r="E25" s="7">
        <v>0.0009398770833333328</v>
      </c>
    </row>
    <row r="26" spans="1:5" s="10" customFormat="1" ht="12.75" customHeight="1">
      <c r="A26" s="6">
        <v>66</v>
      </c>
      <c r="B26" s="7">
        <v>0.0008318255208333307</v>
      </c>
      <c r="C26" s="7">
        <v>0.0008678427083333314</v>
      </c>
      <c r="D26" s="7">
        <v>0.0009078618055555545</v>
      </c>
      <c r="E26" s="7">
        <v>0.0009438789930555552</v>
      </c>
    </row>
    <row r="27" spans="1:5" ht="12.75" customHeight="1">
      <c r="A27" s="6">
        <v>65</v>
      </c>
      <c r="B27" s="7">
        <v>0.0008358274305555529</v>
      </c>
      <c r="C27" s="7">
        <v>0.0008718446180555537</v>
      </c>
      <c r="D27" s="7">
        <v>0.0009118637152777767</v>
      </c>
      <c r="E27" s="7">
        <v>0.0009478809027777775</v>
      </c>
    </row>
    <row r="28" spans="1:5" ht="12.75" customHeight="1">
      <c r="A28" s="6">
        <v>64</v>
      </c>
      <c r="B28" s="7">
        <v>0.0008398293402777752</v>
      </c>
      <c r="C28" s="7">
        <v>0.000875846527777776</v>
      </c>
      <c r="D28" s="7">
        <v>0.000915865624999999</v>
      </c>
      <c r="E28" s="7">
        <v>0.0009518828124999998</v>
      </c>
    </row>
    <row r="29" spans="1:5" ht="12.75" customHeight="1">
      <c r="A29" s="6">
        <v>63</v>
      </c>
      <c r="B29" s="7">
        <v>0.0008438312499999976</v>
      </c>
      <c r="C29" s="7">
        <v>0.0008798484374999984</v>
      </c>
      <c r="D29" s="7">
        <v>0.0009198675347222214</v>
      </c>
      <c r="E29" s="7">
        <v>0.0009558847222222222</v>
      </c>
    </row>
    <row r="30" spans="1:5" ht="12.75" customHeight="1">
      <c r="A30" s="6">
        <v>62</v>
      </c>
      <c r="B30" s="7">
        <v>0.0008478331597222199</v>
      </c>
      <c r="C30" s="7">
        <v>0.0008838503472222205</v>
      </c>
      <c r="D30" s="7">
        <v>0.0009238694444444437</v>
      </c>
      <c r="E30" s="7">
        <v>0.0009598866319444443</v>
      </c>
    </row>
    <row r="31" spans="1:5" ht="12.75" customHeight="1">
      <c r="A31" s="6">
        <v>61</v>
      </c>
      <c r="B31" s="7">
        <v>0.0008518350694444422</v>
      </c>
      <c r="C31" s="7">
        <v>0.0008878522569444429</v>
      </c>
      <c r="D31" s="7">
        <v>0.000927871354166666</v>
      </c>
      <c r="E31" s="7">
        <v>0.0009638885416666667</v>
      </c>
    </row>
    <row r="32" spans="1:5" ht="12.75" customHeight="1">
      <c r="A32" s="6">
        <v>60</v>
      </c>
      <c r="B32" s="7">
        <v>0.0008558369791666645</v>
      </c>
      <c r="C32" s="7">
        <v>0.0008918541666666653</v>
      </c>
      <c r="D32" s="7">
        <v>0.0009318732638888883</v>
      </c>
      <c r="E32" s="7">
        <v>0.000967890451388889</v>
      </c>
    </row>
    <row r="33" spans="1:5" ht="12.75" customHeight="1">
      <c r="A33" s="6">
        <v>59</v>
      </c>
      <c r="B33" s="7">
        <v>0.0008598388888888867</v>
      </c>
      <c r="C33" s="7">
        <v>0.0008958560763888875</v>
      </c>
      <c r="D33" s="7">
        <v>0.0009358751736111105</v>
      </c>
      <c r="E33" s="7">
        <v>0.0009718923611111113</v>
      </c>
    </row>
    <row r="34" spans="1:5" ht="12.75" customHeight="1">
      <c r="A34" s="6">
        <v>58</v>
      </c>
      <c r="B34" s="7">
        <v>0.000863840798611109</v>
      </c>
      <c r="C34" s="7">
        <v>0.0008998579861111099</v>
      </c>
      <c r="D34" s="7">
        <v>0.0009398770833333328</v>
      </c>
      <c r="E34" s="7">
        <v>0.0009758942708333337</v>
      </c>
    </row>
    <row r="35" spans="1:5" ht="12.75" customHeight="1">
      <c r="A35" s="6">
        <v>57</v>
      </c>
      <c r="B35" s="7">
        <v>0.0008678427083333314</v>
      </c>
      <c r="C35" s="7">
        <v>0.0009038598958333321</v>
      </c>
      <c r="D35" s="7">
        <v>0.0009438789930555552</v>
      </c>
      <c r="E35" s="7">
        <v>0.000979896180555556</v>
      </c>
    </row>
    <row r="36" spans="1:5" ht="12.75" customHeight="1">
      <c r="A36" s="6">
        <v>56</v>
      </c>
      <c r="B36" s="7">
        <v>0.0008718446180555537</v>
      </c>
      <c r="C36" s="7">
        <v>0.0009078618055555545</v>
      </c>
      <c r="D36" s="7">
        <v>0.0009478809027777775</v>
      </c>
      <c r="E36" s="7">
        <v>0.0009838980902777783</v>
      </c>
    </row>
    <row r="37" spans="1:5" ht="12.75" customHeight="1">
      <c r="A37" s="6">
        <v>55</v>
      </c>
      <c r="B37" s="7">
        <v>0.000875846527777776</v>
      </c>
      <c r="C37" s="7">
        <v>0.0009118637152777767</v>
      </c>
      <c r="D37" s="7">
        <v>0.0009518828124999998</v>
      </c>
      <c r="E37" s="7">
        <v>0.0009879000000000005</v>
      </c>
    </row>
    <row r="38" spans="1:5" ht="12.75" customHeight="1">
      <c r="A38" s="6">
        <v>54</v>
      </c>
      <c r="B38" s="7">
        <v>0.0008798484374999984</v>
      </c>
      <c r="C38" s="7">
        <v>0.000915865624999999</v>
      </c>
      <c r="D38" s="7">
        <v>0.0009558847222222222</v>
      </c>
      <c r="E38" s="7">
        <v>0.0009919019097222228</v>
      </c>
    </row>
    <row r="39" spans="1:5" ht="12.75" customHeight="1">
      <c r="A39" s="6">
        <v>53</v>
      </c>
      <c r="B39" s="7">
        <v>0.0008838503472222205</v>
      </c>
      <c r="C39" s="7">
        <v>0.0009198675347222214</v>
      </c>
      <c r="D39" s="7">
        <v>0.0009598866319444443</v>
      </c>
      <c r="E39" s="7">
        <v>0.0009959038194444453</v>
      </c>
    </row>
    <row r="40" spans="1:5" ht="12.75" customHeight="1">
      <c r="A40" s="6">
        <v>52</v>
      </c>
      <c r="B40" s="7">
        <v>0.0008878522569444429</v>
      </c>
      <c r="C40" s="7">
        <v>0.0009238694444444437</v>
      </c>
      <c r="D40" s="7">
        <v>0.0009638885416666667</v>
      </c>
      <c r="E40" s="7">
        <v>0.0009999057291666675</v>
      </c>
    </row>
    <row r="41" spans="1:5" ht="12.75" customHeight="1">
      <c r="A41" s="6">
        <v>51</v>
      </c>
      <c r="B41" s="7">
        <v>0.0008918541666666653</v>
      </c>
      <c r="C41" s="7">
        <v>0.000927871354166666</v>
      </c>
      <c r="D41" s="7">
        <v>0.000967890451388889</v>
      </c>
      <c r="E41" s="7">
        <v>0.0010039076388888898</v>
      </c>
    </row>
    <row r="42" spans="1:5" ht="12.75" customHeight="1">
      <c r="A42" s="6">
        <v>50</v>
      </c>
      <c r="B42" s="7">
        <v>0.0008958560763888875</v>
      </c>
      <c r="C42" s="7">
        <v>0.0009318732638888883</v>
      </c>
      <c r="D42" s="7">
        <v>0.0009718923611111113</v>
      </c>
      <c r="E42" s="7">
        <v>0.0010079095486111122</v>
      </c>
    </row>
    <row r="43" spans="1:5" ht="12.75" customHeight="1">
      <c r="A43" s="6">
        <v>49</v>
      </c>
      <c r="B43" s="7">
        <v>0.0008998579861111099</v>
      </c>
      <c r="C43" s="7">
        <v>0.0009358751736111105</v>
      </c>
      <c r="D43" s="7">
        <v>0.0009758942708333337</v>
      </c>
      <c r="E43" s="7">
        <v>0.0010119114583333343</v>
      </c>
    </row>
    <row r="44" spans="1:5" ht="12.75" customHeight="1">
      <c r="A44" s="6">
        <v>48</v>
      </c>
      <c r="B44" s="7">
        <v>0.0009038598958333321</v>
      </c>
      <c r="C44" s="7">
        <v>0.0009398770833333328</v>
      </c>
      <c r="D44" s="7">
        <v>0.000979896180555556</v>
      </c>
      <c r="E44" s="7">
        <v>0.0010159133680555568</v>
      </c>
    </row>
    <row r="45" spans="1:5" ht="12.75" customHeight="1">
      <c r="A45" s="6">
        <v>47</v>
      </c>
      <c r="B45" s="7">
        <v>0.0009078618055555545</v>
      </c>
      <c r="C45" s="7">
        <v>0.0009438789930555552</v>
      </c>
      <c r="D45" s="7">
        <v>0.0009838980902777783</v>
      </c>
      <c r="E45" s="7">
        <v>0.001019915277777779</v>
      </c>
    </row>
    <row r="46" spans="1:5" ht="12.75" customHeight="1">
      <c r="A46" s="6">
        <v>46</v>
      </c>
      <c r="B46" s="7">
        <v>0.0009118637152777767</v>
      </c>
      <c r="C46" s="7">
        <v>0.0009478809027777775</v>
      </c>
      <c r="D46" s="7">
        <v>0.0009879000000000005</v>
      </c>
      <c r="E46" s="7">
        <v>0.0010239171875000013</v>
      </c>
    </row>
    <row r="47" spans="1:5" ht="12.75" customHeight="1">
      <c r="A47" s="6">
        <v>45</v>
      </c>
      <c r="B47" s="7">
        <v>0.000915865624999999</v>
      </c>
      <c r="C47" s="7">
        <v>0.0009518828124999998</v>
      </c>
      <c r="D47" s="7">
        <v>0.0009919019097222228</v>
      </c>
      <c r="E47" s="7">
        <v>0.0010279190972222237</v>
      </c>
    </row>
    <row r="48" spans="1:5" ht="12.75" customHeight="1">
      <c r="A48" s="6">
        <v>44</v>
      </c>
      <c r="B48" s="7">
        <v>0.0009198675347222214</v>
      </c>
      <c r="C48" s="7">
        <v>0.0009558847222222222</v>
      </c>
      <c r="D48" s="7">
        <v>0.0009959038194444453</v>
      </c>
      <c r="E48" s="7">
        <v>0.001031921006944446</v>
      </c>
    </row>
    <row r="49" spans="1:5" ht="12.75" customHeight="1">
      <c r="A49" s="6">
        <v>43</v>
      </c>
      <c r="B49" s="7">
        <v>0.0009238694444444437</v>
      </c>
      <c r="C49" s="7">
        <v>0.0009598866319444443</v>
      </c>
      <c r="D49" s="7">
        <v>0.0009999057291666675</v>
      </c>
      <c r="E49" s="7">
        <v>0.0010359229166666682</v>
      </c>
    </row>
    <row r="50" spans="1:5" ht="12.75" customHeight="1">
      <c r="A50" s="6">
        <v>42</v>
      </c>
      <c r="B50" s="7">
        <v>0.000927871354166666</v>
      </c>
      <c r="C50" s="7">
        <v>0.0009638885416666667</v>
      </c>
      <c r="D50" s="7">
        <v>0.0010039076388888898</v>
      </c>
      <c r="E50" s="7">
        <v>0.0010399248263888905</v>
      </c>
    </row>
    <row r="51" spans="1:5" ht="12.75" customHeight="1">
      <c r="A51" s="6">
        <v>41</v>
      </c>
      <c r="B51" s="7">
        <v>0.0009318732638888883</v>
      </c>
      <c r="C51" s="7">
        <v>0.000967890451388889</v>
      </c>
      <c r="D51" s="7">
        <v>0.0010079095486111122</v>
      </c>
      <c r="E51" s="7">
        <v>0.0010439267361111127</v>
      </c>
    </row>
    <row r="52" spans="1:5" ht="12.75" customHeight="1">
      <c r="A52" s="6">
        <v>40</v>
      </c>
      <c r="B52" s="7">
        <v>0.0009358751736111105</v>
      </c>
      <c r="C52" s="7">
        <v>0.0009718923611111113</v>
      </c>
      <c r="D52" s="7">
        <v>0.0010119114583333343</v>
      </c>
      <c r="E52" s="7">
        <v>0.0010479286458333352</v>
      </c>
    </row>
    <row r="53" spans="1:5" ht="12.75" customHeight="1">
      <c r="A53" s="6">
        <v>39</v>
      </c>
      <c r="B53" s="7">
        <v>0.0009398770833333328</v>
      </c>
      <c r="C53" s="7">
        <v>0.0009758942708333337</v>
      </c>
      <c r="D53" s="7">
        <v>0.0010159133680555568</v>
      </c>
      <c r="E53" s="7">
        <v>0.0010519305555555575</v>
      </c>
    </row>
    <row r="54" spans="1:5" ht="12.75" customHeight="1">
      <c r="A54" s="6">
        <v>38</v>
      </c>
      <c r="B54" s="7">
        <v>0.0009438789930555552</v>
      </c>
      <c r="C54" s="7">
        <v>0.000979896180555556</v>
      </c>
      <c r="D54" s="7">
        <v>0.001019915277777779</v>
      </c>
      <c r="E54" s="7">
        <v>0.0010559324652777797</v>
      </c>
    </row>
    <row r="55" spans="1:5" ht="12.75" customHeight="1">
      <c r="A55" s="6">
        <v>37</v>
      </c>
      <c r="B55" s="7">
        <v>0.0009478809027777775</v>
      </c>
      <c r="C55" s="7">
        <v>0.0009838980902777783</v>
      </c>
      <c r="D55" s="7">
        <v>0.0010239171875000013</v>
      </c>
      <c r="E55" s="7">
        <v>0.0010599343750000022</v>
      </c>
    </row>
    <row r="56" spans="1:5" ht="12.75" customHeight="1">
      <c r="A56" s="6">
        <v>36</v>
      </c>
      <c r="B56" s="7">
        <v>0.0009518828124999998</v>
      </c>
      <c r="C56" s="7">
        <v>0.0009879000000000005</v>
      </c>
      <c r="D56" s="7">
        <v>0.0010279190972222237</v>
      </c>
      <c r="E56" s="7">
        <v>0.0010639362847222244</v>
      </c>
    </row>
    <row r="57" spans="1:5" ht="12.75" customHeight="1">
      <c r="A57" s="6">
        <v>35</v>
      </c>
      <c r="B57" s="7">
        <v>0.0009558847222222222</v>
      </c>
      <c r="C57" s="7">
        <v>0.0009919019097222228</v>
      </c>
      <c r="D57" s="7">
        <v>0.001031921006944446</v>
      </c>
      <c r="E57" s="7">
        <v>0.0010679381944444467</v>
      </c>
    </row>
    <row r="58" spans="1:5" ht="12.75" customHeight="1">
      <c r="A58" s="6">
        <v>34</v>
      </c>
      <c r="B58" s="7">
        <v>0.0009598866319444443</v>
      </c>
      <c r="C58" s="7">
        <v>0.0009959038194444453</v>
      </c>
      <c r="D58" s="7">
        <v>0.0010359229166666682</v>
      </c>
      <c r="E58" s="7">
        <v>0.0010719401041666692</v>
      </c>
    </row>
    <row r="59" spans="1:5" ht="12.75" customHeight="1">
      <c r="A59" s="6">
        <v>33</v>
      </c>
      <c r="B59" s="7">
        <v>0.0009638885416666667</v>
      </c>
      <c r="C59" s="7">
        <v>0.0009999057291666675</v>
      </c>
      <c r="D59" s="7">
        <v>0.0010399248263888907</v>
      </c>
      <c r="E59" s="7">
        <v>0.0010759420138888914</v>
      </c>
    </row>
    <row r="60" spans="1:5" ht="12.75" customHeight="1">
      <c r="A60" s="6">
        <v>32</v>
      </c>
      <c r="B60" s="7">
        <v>0.000967890451388889</v>
      </c>
      <c r="C60" s="7">
        <v>0.0010039076388888898</v>
      </c>
      <c r="D60" s="7">
        <v>0.001043926736111113</v>
      </c>
      <c r="E60" s="7">
        <v>0.0010799439236111137</v>
      </c>
    </row>
    <row r="61" spans="1:5" ht="12.75" customHeight="1">
      <c r="A61" s="6">
        <v>31</v>
      </c>
      <c r="B61" s="7">
        <v>0.0009718923611111113</v>
      </c>
      <c r="C61" s="7">
        <v>0.0010079095486111122</v>
      </c>
      <c r="D61" s="7">
        <v>0.0010479286458333352</v>
      </c>
      <c r="E61" s="7">
        <v>0.0010839458333333362</v>
      </c>
    </row>
    <row r="62" spans="1:5" ht="12.75" customHeight="1">
      <c r="A62" s="6">
        <v>30</v>
      </c>
      <c r="B62" s="7">
        <v>0.0009758942708333337</v>
      </c>
      <c r="C62" s="7">
        <v>0.0010119114583333345</v>
      </c>
      <c r="D62" s="7">
        <v>0.0010519305555555577</v>
      </c>
      <c r="E62" s="7">
        <v>0.0010879477430555584</v>
      </c>
    </row>
    <row r="63" spans="1:5" ht="12.75" customHeight="1">
      <c r="A63" s="6">
        <v>29</v>
      </c>
      <c r="B63" s="7">
        <v>0.000979896180555556</v>
      </c>
      <c r="C63" s="7">
        <v>0.0010159133680555568</v>
      </c>
      <c r="D63" s="7">
        <v>0.00105593246527778</v>
      </c>
      <c r="E63" s="7">
        <v>0.0010919496527777809</v>
      </c>
    </row>
    <row r="64" spans="1:5" ht="12.75" customHeight="1">
      <c r="A64" s="6">
        <v>28</v>
      </c>
      <c r="B64" s="7">
        <v>0.0009838980902777783</v>
      </c>
      <c r="C64" s="7">
        <v>0.001019915277777779</v>
      </c>
      <c r="D64" s="7">
        <v>0.0010599343750000022</v>
      </c>
      <c r="E64" s="7">
        <v>0.0010959515625000033</v>
      </c>
    </row>
    <row r="65" spans="1:5" ht="12.75" customHeight="1">
      <c r="A65" s="6">
        <v>27</v>
      </c>
      <c r="B65" s="7">
        <v>0.0009879000000000005</v>
      </c>
      <c r="C65" s="7">
        <v>0.0010239171875000015</v>
      </c>
      <c r="D65" s="7">
        <v>0.0010639362847222247</v>
      </c>
      <c r="E65" s="7">
        <v>0.0010999534722222258</v>
      </c>
    </row>
    <row r="66" spans="1:5" ht="12.75" customHeight="1">
      <c r="A66" s="6">
        <v>26</v>
      </c>
      <c r="B66" s="7">
        <v>0.000991901909722223</v>
      </c>
      <c r="C66" s="7">
        <v>0.0010279190972222237</v>
      </c>
      <c r="D66" s="7">
        <v>0.001067938194444447</v>
      </c>
      <c r="E66" s="7">
        <v>0.0011039553819444483</v>
      </c>
    </row>
    <row r="67" spans="1:5" ht="12.75" customHeight="1">
      <c r="A67" s="6">
        <v>25</v>
      </c>
      <c r="B67" s="7">
        <v>0.0009959038194444453</v>
      </c>
      <c r="C67" s="7">
        <v>0.001031921006944446</v>
      </c>
      <c r="D67" s="7">
        <v>0.0010719401041666692</v>
      </c>
      <c r="E67" s="7">
        <v>0.0011079572916666708</v>
      </c>
    </row>
    <row r="68" spans="1:5" ht="12.75" customHeight="1">
      <c r="A68" s="6">
        <v>24</v>
      </c>
      <c r="B68" s="7">
        <v>0.0009999057291666675</v>
      </c>
      <c r="C68" s="7">
        <v>0.0010359229166666685</v>
      </c>
      <c r="D68" s="7">
        <v>0.0010759420138888916</v>
      </c>
      <c r="E68" s="7">
        <v>0.0011119592013888932</v>
      </c>
    </row>
    <row r="69" spans="1:5" ht="12.75" customHeight="1">
      <c r="A69" s="6">
        <v>23</v>
      </c>
      <c r="B69" s="7">
        <v>0.00100390763888889</v>
      </c>
      <c r="C69" s="7">
        <v>0.0010399248263888907</v>
      </c>
      <c r="D69" s="7">
        <v>0.001079943923611114</v>
      </c>
      <c r="E69" s="7">
        <v>0.0011159611111111157</v>
      </c>
    </row>
    <row r="70" spans="1:5" ht="12.75" customHeight="1">
      <c r="A70" s="6">
        <v>22</v>
      </c>
      <c r="B70" s="7">
        <v>0.0010079095486111122</v>
      </c>
      <c r="C70" s="7">
        <v>0.001043926736111113</v>
      </c>
      <c r="D70" s="7">
        <v>0.0010839458333333362</v>
      </c>
      <c r="E70" s="7">
        <v>0.0011199630208333382</v>
      </c>
    </row>
    <row r="71" spans="1:5" ht="12.75" customHeight="1">
      <c r="A71" s="6">
        <v>21</v>
      </c>
      <c r="B71" s="7">
        <v>0.0010119114583333345</v>
      </c>
      <c r="C71" s="7">
        <v>0.0010479286458333354</v>
      </c>
      <c r="D71" s="7">
        <v>0.0010879477430555584</v>
      </c>
      <c r="E71" s="7">
        <v>0.0011239649305555604</v>
      </c>
    </row>
    <row r="72" spans="1:5" ht="12.75" customHeight="1">
      <c r="A72" s="6">
        <v>20</v>
      </c>
      <c r="B72" s="7">
        <v>0.001015913368055557</v>
      </c>
      <c r="C72" s="7">
        <v>0.0010519305555555577</v>
      </c>
      <c r="D72" s="7">
        <v>0.0010919496527777809</v>
      </c>
      <c r="E72" s="7">
        <v>0.001127966840277783</v>
      </c>
    </row>
    <row r="73" spans="1:5" ht="12.75" customHeight="1">
      <c r="A73" s="6">
        <v>19</v>
      </c>
      <c r="B73" s="7">
        <v>0.0010199152777777792</v>
      </c>
      <c r="C73" s="7">
        <v>0.00105593246527778</v>
      </c>
      <c r="D73" s="7">
        <v>0.0010959515625000033</v>
      </c>
      <c r="E73" s="7">
        <v>0.0011319687500000054</v>
      </c>
    </row>
    <row r="74" spans="1:5" ht="12.75" customHeight="1">
      <c r="A74" s="6">
        <v>18</v>
      </c>
      <c r="B74" s="7">
        <v>0.0010239171875000015</v>
      </c>
      <c r="C74" s="7">
        <v>0.0010599343750000024</v>
      </c>
      <c r="D74" s="7">
        <v>0.0010999534722222258</v>
      </c>
      <c r="E74" s="7">
        <v>0.0011359706597222278</v>
      </c>
    </row>
    <row r="75" spans="1:5" ht="12.75" customHeight="1">
      <c r="A75" s="6">
        <v>17</v>
      </c>
      <c r="B75" s="7">
        <v>0.001027919097222224</v>
      </c>
      <c r="C75" s="7">
        <v>0.0010639362847222247</v>
      </c>
      <c r="D75" s="7">
        <v>0.0011039553819444483</v>
      </c>
      <c r="E75" s="7">
        <v>0.0011399725694444503</v>
      </c>
    </row>
    <row r="76" spans="1:5" ht="12.75" customHeight="1">
      <c r="A76" s="6">
        <v>16</v>
      </c>
      <c r="B76" s="7">
        <v>0.0010319210069444462</v>
      </c>
      <c r="C76" s="7">
        <v>0.001067938194444447</v>
      </c>
      <c r="D76" s="7">
        <v>0.0011079572916666708</v>
      </c>
      <c r="E76" s="7">
        <v>0.0011439744791666728</v>
      </c>
    </row>
    <row r="77" spans="1:5" ht="12.75" customHeight="1">
      <c r="A77" s="6">
        <v>15</v>
      </c>
      <c r="B77" s="7">
        <v>0.0010359229166666685</v>
      </c>
      <c r="C77" s="7">
        <v>0.0010719401041666694</v>
      </c>
      <c r="D77" s="7">
        <v>0.0011119592013888932</v>
      </c>
      <c r="E77" s="7">
        <v>0.0011479763888888952</v>
      </c>
    </row>
    <row r="78" spans="1:5" ht="12.75" customHeight="1">
      <c r="A78" s="6">
        <v>14</v>
      </c>
      <c r="B78" s="7">
        <v>0.001039924826388891</v>
      </c>
      <c r="C78" s="7">
        <v>0.0010759420138888916</v>
      </c>
      <c r="D78" s="7">
        <v>0.0011159611111111157</v>
      </c>
      <c r="E78" s="7">
        <v>0.0011519782986111177</v>
      </c>
    </row>
    <row r="79" spans="1:5" ht="12.75" customHeight="1">
      <c r="A79" s="6">
        <v>13</v>
      </c>
      <c r="B79" s="7">
        <v>0.0010439267361111132</v>
      </c>
      <c r="C79" s="7">
        <v>0.001079943923611114</v>
      </c>
      <c r="D79" s="7">
        <v>0.0011199630208333382</v>
      </c>
      <c r="E79" s="7">
        <v>0.00115598020833334</v>
      </c>
    </row>
    <row r="80" spans="1:5" ht="12.75" customHeight="1">
      <c r="A80" s="6">
        <v>12</v>
      </c>
      <c r="B80" s="7">
        <v>0.0010479286458333354</v>
      </c>
      <c r="C80" s="7">
        <v>0.0010839458333333364</v>
      </c>
      <c r="D80" s="7">
        <v>0.0011239649305555604</v>
      </c>
      <c r="E80" s="7">
        <v>0.0011599821180555624</v>
      </c>
    </row>
    <row r="81" spans="1:5" ht="12.75" customHeight="1">
      <c r="A81" s="6">
        <v>11</v>
      </c>
      <c r="B81" s="7">
        <v>0.001051930555555558</v>
      </c>
      <c r="C81" s="7">
        <v>0.0010879477430555584</v>
      </c>
      <c r="D81" s="7">
        <v>0.001127966840277783</v>
      </c>
      <c r="E81" s="7">
        <v>0.001163984027777785</v>
      </c>
    </row>
    <row r="82" spans="1:5" ht="12.75" customHeight="1">
      <c r="A82" s="6">
        <v>10</v>
      </c>
      <c r="B82" s="7">
        <v>0.0010559324652777802</v>
      </c>
      <c r="C82" s="7">
        <v>0.0010919496527777809</v>
      </c>
      <c r="D82" s="7">
        <v>0.0011319687500000054</v>
      </c>
      <c r="E82" s="7">
        <v>0.0011679859375000074</v>
      </c>
    </row>
    <row r="83" spans="1:5" ht="12.75" customHeight="1">
      <c r="A83" s="6">
        <v>9</v>
      </c>
      <c r="B83" s="7">
        <v>0.0010599343750000024</v>
      </c>
      <c r="C83" s="7">
        <v>0.0010959515625000033</v>
      </c>
      <c r="D83" s="7">
        <v>0.0011359706597222278</v>
      </c>
      <c r="E83" s="7">
        <v>0.0011719878472222299</v>
      </c>
    </row>
    <row r="84" spans="1:5" ht="12.75" customHeight="1">
      <c r="A84" s="6">
        <v>8</v>
      </c>
      <c r="B84" s="7">
        <v>0.0010639362847222249</v>
      </c>
      <c r="C84" s="7">
        <v>0.0010999534722222258</v>
      </c>
      <c r="D84" s="7">
        <v>0.0011399725694444503</v>
      </c>
      <c r="E84" s="7">
        <v>0.0011759897569444523</v>
      </c>
    </row>
    <row r="85" spans="1:5" ht="12.75" customHeight="1">
      <c r="A85" s="6">
        <v>7</v>
      </c>
      <c r="B85" s="7">
        <v>0.0010679381944444471</v>
      </c>
      <c r="C85" s="7">
        <v>0.0011039553819444483</v>
      </c>
      <c r="D85" s="7">
        <v>0.0011439744791666728</v>
      </c>
      <c r="E85" s="7">
        <v>0.0011799916666666748</v>
      </c>
    </row>
    <row r="86" spans="1:5" ht="12.75" customHeight="1">
      <c r="A86" s="6">
        <v>6</v>
      </c>
      <c r="B86" s="7">
        <v>0.0010719401041666694</v>
      </c>
      <c r="C86" s="7">
        <v>0.0011079572916666708</v>
      </c>
      <c r="D86" s="7">
        <v>0.0011479763888888952</v>
      </c>
      <c r="E86" s="7">
        <v>0.0011839935763888973</v>
      </c>
    </row>
    <row r="87" spans="1:5" ht="12.75">
      <c r="A87" s="6">
        <v>5</v>
      </c>
      <c r="B87" s="7">
        <v>0.0010759420138888919</v>
      </c>
      <c r="C87" s="7">
        <v>0.0011119592013888932</v>
      </c>
      <c r="D87" s="7">
        <v>0.0011519782986111177</v>
      </c>
      <c r="E87" s="7">
        <v>0.0011879954861111197</v>
      </c>
    </row>
    <row r="88" spans="1:5" ht="12.75">
      <c r="A88" s="6">
        <v>4</v>
      </c>
      <c r="B88" s="7">
        <v>0.0010799439236111141</v>
      </c>
      <c r="C88" s="7">
        <v>0.0011159611111111157</v>
      </c>
      <c r="D88" s="7">
        <v>0.00115598020833334</v>
      </c>
      <c r="E88" s="7">
        <v>0.001191997395833342</v>
      </c>
    </row>
    <row r="89" spans="1:5" ht="12.75">
      <c r="A89" s="6">
        <v>3</v>
      </c>
      <c r="B89" s="7">
        <v>0.0010839458333333364</v>
      </c>
      <c r="C89" s="7">
        <v>0.0011199630208333382</v>
      </c>
      <c r="D89" s="7">
        <v>0.0011599821180555624</v>
      </c>
      <c r="E89" s="7">
        <v>0.0011959993055555645</v>
      </c>
    </row>
    <row r="90" spans="1:5" ht="12.75">
      <c r="A90" s="6">
        <v>2</v>
      </c>
      <c r="B90" s="7">
        <v>0.0010879477430555588</v>
      </c>
      <c r="C90" s="7">
        <v>0.0011239649305555604</v>
      </c>
      <c r="D90" s="7">
        <v>0.001163984027777785</v>
      </c>
      <c r="E90" s="7">
        <v>0.001200001215277787</v>
      </c>
    </row>
    <row r="91" spans="1:5" ht="12.75">
      <c r="A91" s="6">
        <v>1</v>
      </c>
      <c r="B91" s="7">
        <v>0.0010919496527777809</v>
      </c>
      <c r="C91" s="7">
        <v>0.001127966840277783</v>
      </c>
      <c r="D91" s="7">
        <v>0.0011679859375000074</v>
      </c>
      <c r="E91" s="7">
        <v>0.0012040031250000094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84" sqref="C84"/>
    </sheetView>
  </sheetViews>
  <sheetFormatPr defaultColWidth="9.140625" defaultRowHeight="12.75"/>
  <cols>
    <col min="1" max="1" width="16.140625" style="0" customWidth="1"/>
    <col min="2" max="5" width="9.421875" style="0" customWidth="1"/>
  </cols>
  <sheetData>
    <row r="1" spans="1:5" s="9" customFormat="1" ht="12.75" customHeight="1" thickBot="1">
      <c r="A1" s="8" t="s">
        <v>0</v>
      </c>
      <c r="B1" s="3">
        <v>2004</v>
      </c>
      <c r="C1" s="4">
        <v>2005</v>
      </c>
      <c r="D1" s="4">
        <v>2006</v>
      </c>
      <c r="E1" s="4">
        <v>2007</v>
      </c>
    </row>
    <row r="2" spans="1:5" ht="12.75" customHeight="1">
      <c r="A2" s="6">
        <v>90</v>
      </c>
      <c r="B2" s="7">
        <v>0.0006501736111111078</v>
      </c>
      <c r="C2" s="7">
        <v>0.0006953124999999964</v>
      </c>
      <c r="D2" s="7">
        <v>0.0007277604166666638</v>
      </c>
      <c r="E2" s="7">
        <v>0.0007638136574074052</v>
      </c>
    </row>
    <row r="3" spans="1:5" ht="12.75" customHeight="1">
      <c r="A3" s="6">
        <v>89</v>
      </c>
      <c r="B3" s="7">
        <v>0.00065364583333333</v>
      </c>
      <c r="C3" s="7">
        <v>0.0006953124999999964</v>
      </c>
      <c r="D3" s="7">
        <v>0.0007313657407407378</v>
      </c>
      <c r="E3" s="7">
        <v>0.0007674189814814794</v>
      </c>
    </row>
    <row r="4" spans="1:5" ht="12.75" customHeight="1">
      <c r="A4" s="6">
        <v>88</v>
      </c>
      <c r="B4" s="7">
        <v>0.0006571180555555522</v>
      </c>
      <c r="C4" s="7">
        <v>0.0006953124999999964</v>
      </c>
      <c r="D4" s="7">
        <v>0.000734971064814812</v>
      </c>
      <c r="E4" s="7">
        <v>0.0007710243055555536</v>
      </c>
    </row>
    <row r="5" spans="1:5" ht="12.75" customHeight="1">
      <c r="A5" s="6">
        <v>87</v>
      </c>
      <c r="B5" s="7">
        <v>0.0006605902777777744</v>
      </c>
      <c r="C5" s="7">
        <v>0.0006989178240740706</v>
      </c>
      <c r="D5" s="7">
        <v>0.0007385763888888862</v>
      </c>
      <c r="E5" s="7">
        <v>0.0007746296296296276</v>
      </c>
    </row>
    <row r="6" spans="1:5" ht="12.75" customHeight="1">
      <c r="A6" s="6">
        <v>86</v>
      </c>
      <c r="B6" s="7">
        <v>0.0006640624999999966</v>
      </c>
      <c r="C6" s="7">
        <v>0.0007025231481481447</v>
      </c>
      <c r="D6" s="7">
        <v>0.0007421817129629603</v>
      </c>
      <c r="E6" s="7">
        <v>0.0007782349537037018</v>
      </c>
    </row>
    <row r="7" spans="1:5" ht="12.75" customHeight="1">
      <c r="A7" s="6">
        <v>85</v>
      </c>
      <c r="B7" s="7">
        <v>0.0006675347222222188</v>
      </c>
      <c r="C7" s="7">
        <v>0.0007061284722222188</v>
      </c>
      <c r="D7" s="7">
        <v>0.0007457870370370345</v>
      </c>
      <c r="E7" s="7">
        <v>0.0007818402777777759</v>
      </c>
    </row>
    <row r="8" spans="1:5" ht="12.75" customHeight="1">
      <c r="A8" s="6">
        <v>84</v>
      </c>
      <c r="B8" s="7">
        <v>0.000671006944444441</v>
      </c>
      <c r="C8" s="7">
        <v>0.0007097337962962929</v>
      </c>
      <c r="D8" s="7">
        <v>0.0007493923611111087</v>
      </c>
      <c r="E8" s="7">
        <v>0.0007854456018518501</v>
      </c>
    </row>
    <row r="9" spans="1:5" ht="12.75" customHeight="1">
      <c r="A9" s="6">
        <v>83</v>
      </c>
      <c r="B9" s="7">
        <v>0.0006744791666666632</v>
      </c>
      <c r="C9" s="7">
        <v>0.0007133391203703671</v>
      </c>
      <c r="D9" s="7">
        <v>0.0007529976851851827</v>
      </c>
      <c r="E9" s="7">
        <v>0.0007890509259259243</v>
      </c>
    </row>
    <row r="10" spans="1:5" ht="12.75" customHeight="1">
      <c r="A10" s="6">
        <v>82</v>
      </c>
      <c r="B10" s="7">
        <v>0.0006779513888888854</v>
      </c>
      <c r="C10" s="7">
        <v>0.0007169444444444413</v>
      </c>
      <c r="D10" s="7">
        <v>0.0007566030092592569</v>
      </c>
      <c r="E10" s="7">
        <v>0.0007926562499999984</v>
      </c>
    </row>
    <row r="11" spans="1:5" ht="12.75" customHeight="1">
      <c r="A11" s="6">
        <v>81</v>
      </c>
      <c r="B11" s="7">
        <v>0.0006814236111111076</v>
      </c>
      <c r="C11" s="7">
        <v>0.0007205497685185154</v>
      </c>
      <c r="D11" s="7">
        <v>0.000760208333333331</v>
      </c>
      <c r="E11" s="7">
        <v>0.0007962615740740725</v>
      </c>
    </row>
    <row r="12" spans="1:5" ht="12.75" customHeight="1">
      <c r="A12" s="6">
        <v>80</v>
      </c>
      <c r="B12" s="7">
        <v>0.0006848958333333298</v>
      </c>
      <c r="C12" s="7">
        <v>0.0007241550925925896</v>
      </c>
      <c r="D12" s="7">
        <v>0.0007638136574074052</v>
      </c>
      <c r="E12" s="7">
        <v>0.0007998668981481467</v>
      </c>
    </row>
    <row r="13" spans="1:5" ht="12.75" customHeight="1">
      <c r="A13" s="6">
        <v>79</v>
      </c>
      <c r="B13" s="7">
        <v>0.000688368055555552</v>
      </c>
      <c r="C13" s="7">
        <v>0.0007277604166666638</v>
      </c>
      <c r="D13" s="7">
        <v>0.0007674189814814794</v>
      </c>
      <c r="E13" s="7">
        <v>0.0008034722222222208</v>
      </c>
    </row>
    <row r="14" spans="1:5" ht="12.75" customHeight="1">
      <c r="A14" s="6">
        <v>78</v>
      </c>
      <c r="B14" s="7">
        <v>0.0006918402777777742</v>
      </c>
      <c r="C14" s="7">
        <v>0.0007313657407407378</v>
      </c>
      <c r="D14" s="7">
        <v>0.0007710243055555536</v>
      </c>
      <c r="E14" s="7">
        <v>0.000807077546296295</v>
      </c>
    </row>
    <row r="15" spans="1:5" ht="12.75" customHeight="1">
      <c r="A15" s="6">
        <v>77</v>
      </c>
      <c r="B15" s="7">
        <v>0.0006953124999999964</v>
      </c>
      <c r="C15" s="7">
        <v>0.000734971064814812</v>
      </c>
      <c r="D15" s="7">
        <v>0.0007746296296296276</v>
      </c>
      <c r="E15" s="7">
        <v>0.0008106828703703692</v>
      </c>
    </row>
    <row r="16" spans="1:5" ht="12.75" customHeight="1">
      <c r="A16" s="6">
        <v>76</v>
      </c>
      <c r="B16" s="7">
        <v>0.0006989178240740706</v>
      </c>
      <c r="C16" s="7">
        <v>0.0007385763888888862</v>
      </c>
      <c r="D16" s="7">
        <v>0.0007782349537037018</v>
      </c>
      <c r="E16" s="7">
        <v>0.0008142881944444433</v>
      </c>
    </row>
    <row r="17" spans="1:5" ht="12.75" customHeight="1">
      <c r="A17" s="6">
        <v>75</v>
      </c>
      <c r="B17" s="7">
        <v>0.0007025231481481447</v>
      </c>
      <c r="C17" s="7">
        <v>0.0007421817129629603</v>
      </c>
      <c r="D17" s="7">
        <v>0.0007818402777777759</v>
      </c>
      <c r="E17" s="7">
        <v>0.0008178935185185175</v>
      </c>
    </row>
    <row r="18" spans="1:5" ht="12.75" customHeight="1">
      <c r="A18" s="6">
        <v>74</v>
      </c>
      <c r="B18" s="7">
        <v>0.0007061284722222188</v>
      </c>
      <c r="C18" s="7">
        <v>0.0007457870370370345</v>
      </c>
      <c r="D18" s="7">
        <v>0.0007854456018518501</v>
      </c>
      <c r="E18" s="7">
        <v>0.0008214988425925916</v>
      </c>
    </row>
    <row r="19" spans="1:5" ht="12.75" customHeight="1">
      <c r="A19" s="6">
        <v>73</v>
      </c>
      <c r="B19" s="7">
        <v>0.0007097337962962929</v>
      </c>
      <c r="C19" s="7">
        <v>0.0007493923611111087</v>
      </c>
      <c r="D19" s="7">
        <v>0.0007890509259259243</v>
      </c>
      <c r="E19" s="7">
        <v>0.0008251041666666657</v>
      </c>
    </row>
    <row r="20" spans="1:5" ht="12.75" customHeight="1">
      <c r="A20" s="6">
        <v>72</v>
      </c>
      <c r="B20" s="7">
        <v>0.0007133391203703671</v>
      </c>
      <c r="C20" s="7">
        <v>0.0007529976851851827</v>
      </c>
      <c r="D20" s="7">
        <v>0.0007926562499999984</v>
      </c>
      <c r="E20" s="7">
        <v>0.0008287094907407399</v>
      </c>
    </row>
    <row r="21" spans="1:5" ht="12.75" customHeight="1">
      <c r="A21" s="6">
        <v>71</v>
      </c>
      <c r="B21" s="7">
        <v>0.0007169444444444413</v>
      </c>
      <c r="C21" s="7">
        <v>0.0007566030092592569</v>
      </c>
      <c r="D21" s="7">
        <v>0.0007962615740740725</v>
      </c>
      <c r="E21" s="7">
        <v>0.000832314814814814</v>
      </c>
    </row>
    <row r="22" spans="1:5" ht="12.75" customHeight="1">
      <c r="A22" s="6">
        <v>70</v>
      </c>
      <c r="B22" s="7">
        <v>0.0007205497685185154</v>
      </c>
      <c r="C22" s="7">
        <v>0.000760208333333331</v>
      </c>
      <c r="D22" s="7">
        <v>0.0007998668981481467</v>
      </c>
      <c r="E22" s="7">
        <v>0.0008359201388888882</v>
      </c>
    </row>
    <row r="23" spans="1:5" ht="12.75" customHeight="1">
      <c r="A23" s="6">
        <v>69</v>
      </c>
      <c r="B23" s="7">
        <v>0.0007241550925925896</v>
      </c>
      <c r="C23" s="7">
        <v>0.0007638136574074052</v>
      </c>
      <c r="D23" s="7">
        <v>0.0008034722222222208</v>
      </c>
      <c r="E23" s="7">
        <v>0.0008395254629629624</v>
      </c>
    </row>
    <row r="24" spans="1:5" ht="12.75" customHeight="1">
      <c r="A24" s="6">
        <v>68</v>
      </c>
      <c r="B24" s="7">
        <v>0.0007277604166666638</v>
      </c>
      <c r="C24" s="7">
        <v>0.0007674189814814794</v>
      </c>
      <c r="D24" s="7">
        <v>0.000807077546296295</v>
      </c>
      <c r="E24" s="7">
        <v>0.0008431307870370364</v>
      </c>
    </row>
    <row r="25" spans="1:5" ht="12.75" customHeight="1">
      <c r="A25" s="6">
        <v>67</v>
      </c>
      <c r="B25" s="7">
        <v>0.0007313657407407378</v>
      </c>
      <c r="C25" s="7">
        <v>0.0007710243055555536</v>
      </c>
      <c r="D25" s="7">
        <v>0.0008106828703703692</v>
      </c>
      <c r="E25" s="7">
        <v>0.0008467361111111106</v>
      </c>
    </row>
    <row r="26" spans="1:5" s="10" customFormat="1" ht="12.75" customHeight="1">
      <c r="A26" s="6">
        <v>66</v>
      </c>
      <c r="B26" s="7">
        <v>0.000734971064814812</v>
      </c>
      <c r="C26" s="7">
        <v>0.0007746296296296276</v>
      </c>
      <c r="D26" s="7">
        <v>0.0008142881944444433</v>
      </c>
      <c r="E26" s="7">
        <v>0.0008503414351851848</v>
      </c>
    </row>
    <row r="27" spans="1:5" ht="12.75" customHeight="1">
      <c r="A27" s="6">
        <v>65</v>
      </c>
      <c r="B27" s="7">
        <v>0.0007385763888888862</v>
      </c>
      <c r="C27" s="7">
        <v>0.0007782349537037018</v>
      </c>
      <c r="D27" s="7">
        <v>0.0008178935185185175</v>
      </c>
      <c r="E27" s="7">
        <v>0.0008539467592592589</v>
      </c>
    </row>
    <row r="28" spans="1:5" ht="12.75" customHeight="1">
      <c r="A28" s="6">
        <v>64</v>
      </c>
      <c r="B28" s="7">
        <v>0.0007421817129629603</v>
      </c>
      <c r="C28" s="7">
        <v>0.0007818402777777759</v>
      </c>
      <c r="D28" s="7">
        <v>0.0008214988425925916</v>
      </c>
      <c r="E28" s="7">
        <v>0.0008575520833333331</v>
      </c>
    </row>
    <row r="29" spans="1:5" ht="12.75" customHeight="1">
      <c r="A29" s="6">
        <v>63</v>
      </c>
      <c r="B29" s="7">
        <v>0.0007457870370370345</v>
      </c>
      <c r="C29" s="7">
        <v>0.0007854456018518501</v>
      </c>
      <c r="D29" s="7">
        <v>0.0008251041666666657</v>
      </c>
      <c r="E29" s="7">
        <v>0.0008611574074074073</v>
      </c>
    </row>
    <row r="30" spans="1:5" ht="12.75" customHeight="1">
      <c r="A30" s="6">
        <v>62</v>
      </c>
      <c r="B30" s="7">
        <v>0.0007493923611111087</v>
      </c>
      <c r="C30" s="7">
        <v>0.0007890509259259243</v>
      </c>
      <c r="D30" s="7">
        <v>0.0008287094907407399</v>
      </c>
      <c r="E30" s="7">
        <v>0.0008647627314814813</v>
      </c>
    </row>
    <row r="31" spans="1:5" ht="12.75" customHeight="1">
      <c r="A31" s="6">
        <v>61</v>
      </c>
      <c r="B31" s="7">
        <v>0.0007529976851851827</v>
      </c>
      <c r="C31" s="7">
        <v>0.0007926562499999984</v>
      </c>
      <c r="D31" s="7">
        <v>0.000832314814814814</v>
      </c>
      <c r="E31" s="7">
        <v>0.0008683680555555555</v>
      </c>
    </row>
    <row r="32" spans="1:5" ht="12.75" customHeight="1">
      <c r="A32" s="6">
        <v>60</v>
      </c>
      <c r="B32" s="7">
        <v>0.0007566030092592569</v>
      </c>
      <c r="C32" s="7">
        <v>0.0007962615740740725</v>
      </c>
      <c r="D32" s="7">
        <v>0.0008359201388888882</v>
      </c>
      <c r="E32" s="7">
        <v>0.0008719733796296297</v>
      </c>
    </row>
    <row r="33" spans="1:5" ht="12.75" customHeight="1">
      <c r="A33" s="6">
        <v>59</v>
      </c>
      <c r="B33" s="7">
        <v>0.000760208333333331</v>
      </c>
      <c r="C33" s="7">
        <v>0.0007998668981481467</v>
      </c>
      <c r="D33" s="7">
        <v>0.0008395254629629624</v>
      </c>
      <c r="E33" s="7">
        <v>0.0008755787037037038</v>
      </c>
    </row>
    <row r="34" spans="1:5" ht="12.75" customHeight="1">
      <c r="A34" s="6">
        <v>58</v>
      </c>
      <c r="B34" s="7">
        <v>0.0007638136574074052</v>
      </c>
      <c r="C34" s="7">
        <v>0.0008034722222222208</v>
      </c>
      <c r="D34" s="7">
        <v>0.0008431307870370364</v>
      </c>
      <c r="E34" s="7">
        <v>0.000879184027777778</v>
      </c>
    </row>
    <row r="35" spans="1:5" ht="12.75" customHeight="1">
      <c r="A35" s="6">
        <v>57</v>
      </c>
      <c r="B35" s="7">
        <v>0.0007674189814814794</v>
      </c>
      <c r="C35" s="7">
        <v>0.000807077546296295</v>
      </c>
      <c r="D35" s="7">
        <v>0.0008467361111111106</v>
      </c>
      <c r="E35" s="7">
        <v>0.0008827893518518522</v>
      </c>
    </row>
    <row r="36" spans="1:5" ht="12.75" customHeight="1">
      <c r="A36" s="6">
        <v>56</v>
      </c>
      <c r="B36" s="7">
        <v>0.0007710243055555536</v>
      </c>
      <c r="C36" s="7">
        <v>0.0008106828703703692</v>
      </c>
      <c r="D36" s="7">
        <v>0.0008503414351851848</v>
      </c>
      <c r="E36" s="7">
        <v>0.0008863946759259262</v>
      </c>
    </row>
    <row r="37" spans="1:5" ht="12.75" customHeight="1">
      <c r="A37" s="6">
        <v>55</v>
      </c>
      <c r="B37" s="7">
        <v>0.0007746296296296276</v>
      </c>
      <c r="C37" s="7">
        <v>0.0008142881944444433</v>
      </c>
      <c r="D37" s="7">
        <v>0.0008539467592592589</v>
      </c>
      <c r="E37" s="7">
        <v>0.0008900000000000004</v>
      </c>
    </row>
    <row r="38" spans="1:5" ht="12.75" customHeight="1">
      <c r="A38" s="6">
        <v>54</v>
      </c>
      <c r="B38" s="7">
        <v>0.0007782349537037018</v>
      </c>
      <c r="C38" s="7">
        <v>0.0008178935185185175</v>
      </c>
      <c r="D38" s="7">
        <v>0.0008575520833333331</v>
      </c>
      <c r="E38" s="7">
        <v>0.0008936053240740745</v>
      </c>
    </row>
    <row r="39" spans="1:5" ht="12.75" customHeight="1">
      <c r="A39" s="6">
        <v>53</v>
      </c>
      <c r="B39" s="7">
        <v>0.0007818402777777759</v>
      </c>
      <c r="C39" s="7">
        <v>0.0008214988425925916</v>
      </c>
      <c r="D39" s="7">
        <v>0.0008611574074074073</v>
      </c>
      <c r="E39" s="7">
        <v>0.0008972106481481487</v>
      </c>
    </row>
    <row r="40" spans="1:5" ht="12.75" customHeight="1">
      <c r="A40" s="6">
        <v>52</v>
      </c>
      <c r="B40" s="7">
        <v>0.0007854456018518501</v>
      </c>
      <c r="C40" s="7">
        <v>0.0008251041666666657</v>
      </c>
      <c r="D40" s="7">
        <v>0.0008647627314814813</v>
      </c>
      <c r="E40" s="7">
        <v>0.0009008159722222229</v>
      </c>
    </row>
    <row r="41" spans="1:5" ht="12.75" customHeight="1">
      <c r="A41" s="6">
        <v>51</v>
      </c>
      <c r="B41" s="7">
        <v>0.0007890509259259243</v>
      </c>
      <c r="C41" s="7">
        <v>0.0008287094907407399</v>
      </c>
      <c r="D41" s="7">
        <v>0.0008683680555555555</v>
      </c>
      <c r="E41" s="7">
        <v>0.000904421296296297</v>
      </c>
    </row>
    <row r="42" spans="1:5" ht="12.75" customHeight="1">
      <c r="A42" s="6">
        <v>50</v>
      </c>
      <c r="B42" s="7">
        <v>0.0007926562499999984</v>
      </c>
      <c r="C42" s="7">
        <v>0.000832314814814814</v>
      </c>
      <c r="D42" s="7">
        <v>0.0008719733796296297</v>
      </c>
      <c r="E42" s="7">
        <v>0.0009080266203703712</v>
      </c>
    </row>
    <row r="43" spans="1:5" ht="12.75" customHeight="1">
      <c r="A43" s="6">
        <v>49</v>
      </c>
      <c r="B43" s="7">
        <v>0.0007962615740740725</v>
      </c>
      <c r="C43" s="7">
        <v>0.0008359201388888882</v>
      </c>
      <c r="D43" s="7">
        <v>0.0008755787037037038</v>
      </c>
      <c r="E43" s="7">
        <v>0.0009116319444444453</v>
      </c>
    </row>
    <row r="44" spans="1:5" ht="12.75" customHeight="1">
      <c r="A44" s="6">
        <v>48</v>
      </c>
      <c r="B44" s="7">
        <v>0.0007998668981481467</v>
      </c>
      <c r="C44" s="7">
        <v>0.0008395254629629624</v>
      </c>
      <c r="D44" s="7">
        <v>0.000879184027777778</v>
      </c>
      <c r="E44" s="7">
        <v>0.0009152372685185194</v>
      </c>
    </row>
    <row r="45" spans="1:5" ht="12.75" customHeight="1">
      <c r="A45" s="6">
        <v>47</v>
      </c>
      <c r="B45" s="7">
        <v>0.0008034722222222208</v>
      </c>
      <c r="C45" s="7">
        <v>0.0008431307870370364</v>
      </c>
      <c r="D45" s="7">
        <v>0.0008827893518518522</v>
      </c>
      <c r="E45" s="7">
        <v>0.0009188425925925936</v>
      </c>
    </row>
    <row r="46" spans="1:5" ht="12.75" customHeight="1">
      <c r="A46" s="6">
        <v>46</v>
      </c>
      <c r="B46" s="7">
        <v>0.000807077546296295</v>
      </c>
      <c r="C46" s="7">
        <v>0.0008467361111111106</v>
      </c>
      <c r="D46" s="7">
        <v>0.0008863946759259262</v>
      </c>
      <c r="E46" s="7">
        <v>0.0009224479166666678</v>
      </c>
    </row>
    <row r="47" spans="1:5" ht="12.75" customHeight="1">
      <c r="A47" s="6">
        <v>45</v>
      </c>
      <c r="B47" s="7">
        <v>0.0008106828703703692</v>
      </c>
      <c r="C47" s="7">
        <v>0.0008503414351851848</v>
      </c>
      <c r="D47" s="7">
        <v>0.0008900000000000004</v>
      </c>
      <c r="E47" s="7">
        <v>0.0009260532407407419</v>
      </c>
    </row>
    <row r="48" spans="1:5" ht="12.75" customHeight="1">
      <c r="A48" s="6">
        <v>44</v>
      </c>
      <c r="B48" s="7">
        <v>0.0008142881944444433</v>
      </c>
      <c r="C48" s="7">
        <v>0.0008539467592592589</v>
      </c>
      <c r="D48" s="7">
        <v>0.0008936053240740745</v>
      </c>
      <c r="E48" s="7">
        <v>0.0009296585648148161</v>
      </c>
    </row>
    <row r="49" spans="1:5" ht="12.75" customHeight="1">
      <c r="A49" s="6">
        <v>43</v>
      </c>
      <c r="B49" s="7">
        <v>0.0008178935185185175</v>
      </c>
      <c r="C49" s="7">
        <v>0.0008575520833333331</v>
      </c>
      <c r="D49" s="7">
        <v>0.0008972106481481487</v>
      </c>
      <c r="E49" s="7">
        <v>0.0009332638888888902</v>
      </c>
    </row>
    <row r="50" spans="1:5" ht="12.75" customHeight="1">
      <c r="A50" s="6">
        <v>42</v>
      </c>
      <c r="B50" s="7">
        <v>0.0008214988425925916</v>
      </c>
      <c r="C50" s="7">
        <v>0.0008611574074074073</v>
      </c>
      <c r="D50" s="7">
        <v>0.0009008159722222229</v>
      </c>
      <c r="E50" s="7">
        <v>0.0009368692129629643</v>
      </c>
    </row>
    <row r="51" spans="1:5" ht="12.75" customHeight="1">
      <c r="A51" s="6">
        <v>41</v>
      </c>
      <c r="B51" s="7">
        <v>0.0008251041666666657</v>
      </c>
      <c r="C51" s="7">
        <v>0.0008647627314814813</v>
      </c>
      <c r="D51" s="7">
        <v>0.000904421296296297</v>
      </c>
      <c r="E51" s="7">
        <v>0.0009404745370370385</v>
      </c>
    </row>
    <row r="52" spans="1:5" ht="12.75" customHeight="1">
      <c r="A52" s="6">
        <v>40</v>
      </c>
      <c r="B52" s="7">
        <v>0.0008287094907407399</v>
      </c>
      <c r="C52" s="7">
        <v>0.0008683680555555555</v>
      </c>
      <c r="D52" s="7">
        <v>0.0009080266203703712</v>
      </c>
      <c r="E52" s="7">
        <v>0.0009440798611111127</v>
      </c>
    </row>
    <row r="53" spans="1:5" ht="12.75" customHeight="1">
      <c r="A53" s="6">
        <v>39</v>
      </c>
      <c r="B53" s="7">
        <v>0.000832314814814814</v>
      </c>
      <c r="C53" s="7">
        <v>0.0008719733796296297</v>
      </c>
      <c r="D53" s="7">
        <v>0.0009116319444444454</v>
      </c>
      <c r="E53" s="7">
        <v>0.0009476851851851868</v>
      </c>
    </row>
    <row r="54" spans="1:5" ht="12.75" customHeight="1">
      <c r="A54" s="6">
        <v>38</v>
      </c>
      <c r="B54" s="7">
        <v>0.0008359201388888882</v>
      </c>
      <c r="C54" s="7">
        <v>0.0008755787037037038</v>
      </c>
      <c r="D54" s="7">
        <v>0.0009152372685185195</v>
      </c>
      <c r="E54" s="7">
        <v>0.000951290509259261</v>
      </c>
    </row>
    <row r="55" spans="1:5" ht="12.75" customHeight="1">
      <c r="A55" s="6">
        <v>37</v>
      </c>
      <c r="B55" s="7">
        <v>0.0008395254629629624</v>
      </c>
      <c r="C55" s="7">
        <v>0.000879184027777778</v>
      </c>
      <c r="D55" s="7">
        <v>0.0009188425925925937</v>
      </c>
      <c r="E55" s="7">
        <v>0.0009548958333333352</v>
      </c>
    </row>
    <row r="56" spans="1:5" ht="12.75" customHeight="1">
      <c r="A56" s="6">
        <v>36</v>
      </c>
      <c r="B56" s="7">
        <v>0.0008431307870370364</v>
      </c>
      <c r="C56" s="7">
        <v>0.0008827893518518522</v>
      </c>
      <c r="D56" s="7">
        <v>0.0009224479166666679</v>
      </c>
      <c r="E56" s="7">
        <v>0.0009585011574074093</v>
      </c>
    </row>
    <row r="57" spans="1:5" ht="12.75" customHeight="1">
      <c r="A57" s="6">
        <v>35</v>
      </c>
      <c r="B57" s="7">
        <v>0.0008467361111111106</v>
      </c>
      <c r="C57" s="7">
        <v>0.0008863946759259263</v>
      </c>
      <c r="D57" s="7">
        <v>0.000926053240740742</v>
      </c>
      <c r="E57" s="7">
        <v>0.0009621064814814835</v>
      </c>
    </row>
    <row r="58" spans="1:5" ht="12.75" customHeight="1">
      <c r="A58" s="6">
        <v>34</v>
      </c>
      <c r="B58" s="7">
        <v>0.0008503414351851848</v>
      </c>
      <c r="C58" s="7">
        <v>0.0008900000000000005</v>
      </c>
      <c r="D58" s="7">
        <v>0.0009296585648148162</v>
      </c>
      <c r="E58" s="7">
        <v>0.0009657118055555577</v>
      </c>
    </row>
    <row r="59" spans="1:5" ht="12.75" customHeight="1">
      <c r="A59" s="6">
        <v>33</v>
      </c>
      <c r="B59" s="7">
        <v>0.0008539467592592589</v>
      </c>
      <c r="C59" s="7">
        <v>0.0008936053240740747</v>
      </c>
      <c r="D59" s="7">
        <v>0.0009332638888888904</v>
      </c>
      <c r="E59" s="7">
        <v>0.0009693171296296318</v>
      </c>
    </row>
    <row r="60" spans="1:5" ht="12.75" customHeight="1">
      <c r="A60" s="6">
        <v>32</v>
      </c>
      <c r="B60" s="7">
        <v>0.0008575520833333331</v>
      </c>
      <c r="C60" s="7">
        <v>0.0008972106481481488</v>
      </c>
      <c r="D60" s="7">
        <v>0.0009368692129629645</v>
      </c>
      <c r="E60" s="7">
        <v>0.000972922453703706</v>
      </c>
    </row>
    <row r="61" spans="1:5" ht="12.75" customHeight="1">
      <c r="A61" s="6">
        <v>31</v>
      </c>
      <c r="B61" s="7">
        <v>0.0008611574074074073</v>
      </c>
      <c r="C61" s="7">
        <v>0.000900815972222223</v>
      </c>
      <c r="D61" s="7">
        <v>0.0009404745370370387</v>
      </c>
      <c r="E61" s="7">
        <v>0.0009765277777777802</v>
      </c>
    </row>
    <row r="62" spans="1:5" ht="12.75" customHeight="1">
      <c r="A62" s="6">
        <v>30</v>
      </c>
      <c r="B62" s="7">
        <v>0.0008647627314814813</v>
      </c>
      <c r="C62" s="7">
        <v>0.0009044212962962972</v>
      </c>
      <c r="D62" s="7">
        <v>0.0009440798611111129</v>
      </c>
      <c r="E62" s="7">
        <v>0.0009801331018518544</v>
      </c>
    </row>
    <row r="63" spans="1:5" ht="12.75" customHeight="1">
      <c r="A63" s="6">
        <v>29</v>
      </c>
      <c r="B63" s="7">
        <v>0.0008683680555555555</v>
      </c>
      <c r="C63" s="7">
        <v>0.0009080266203703713</v>
      </c>
      <c r="D63" s="7">
        <v>0.000947685185185187</v>
      </c>
      <c r="E63" s="7">
        <v>0.0009837384259259287</v>
      </c>
    </row>
    <row r="64" spans="1:5" ht="12.75" customHeight="1">
      <c r="A64" s="6">
        <v>28</v>
      </c>
      <c r="B64" s="7">
        <v>0.0008719733796296297</v>
      </c>
      <c r="C64" s="7">
        <v>0.0009116319444444455</v>
      </c>
      <c r="D64" s="7">
        <v>0.0009512905092592612</v>
      </c>
      <c r="E64" s="7">
        <v>0.000987343750000003</v>
      </c>
    </row>
    <row r="65" spans="1:5" ht="12.75" customHeight="1">
      <c r="A65" s="6">
        <v>27</v>
      </c>
      <c r="B65" s="7">
        <v>0.0008755787037037038</v>
      </c>
      <c r="C65" s="7">
        <v>0.0009152372685185197</v>
      </c>
      <c r="D65" s="7">
        <v>0.0009548958333333354</v>
      </c>
      <c r="E65" s="7">
        <v>0.0009909490740740773</v>
      </c>
    </row>
    <row r="66" spans="1:5" ht="12.75" customHeight="1">
      <c r="A66" s="6">
        <v>26</v>
      </c>
      <c r="B66" s="7">
        <v>0.000879184027777778</v>
      </c>
      <c r="C66" s="7">
        <v>0.0009188425925925938</v>
      </c>
      <c r="D66" s="7">
        <v>0.0009585011574074095</v>
      </c>
      <c r="E66" s="7">
        <v>0.0009945543981481515</v>
      </c>
    </row>
    <row r="67" spans="1:5" ht="12.75" customHeight="1">
      <c r="A67" s="6">
        <v>25</v>
      </c>
      <c r="B67" s="7">
        <v>0.0008827893518518522</v>
      </c>
      <c r="C67" s="7">
        <v>0.000922447916666668</v>
      </c>
      <c r="D67" s="7">
        <v>0.0009621064814814837</v>
      </c>
      <c r="E67" s="7">
        <v>0.0009981597222222258</v>
      </c>
    </row>
    <row r="68" spans="1:5" ht="12.75" customHeight="1">
      <c r="A68" s="6">
        <v>24</v>
      </c>
      <c r="B68" s="7">
        <v>0.0008863946759259263</v>
      </c>
      <c r="C68" s="7">
        <v>0.0009260532407407422</v>
      </c>
      <c r="D68" s="7">
        <v>0.0009657118055555579</v>
      </c>
      <c r="E68" s="7">
        <v>0.0010017650462963</v>
      </c>
    </row>
    <row r="69" spans="1:5" ht="12.75" customHeight="1">
      <c r="A69" s="6">
        <v>23</v>
      </c>
      <c r="B69" s="7">
        <v>0.0008900000000000005</v>
      </c>
      <c r="C69" s="7">
        <v>0.0009296585648148163</v>
      </c>
      <c r="D69" s="7">
        <v>0.000969317129629632</v>
      </c>
      <c r="E69" s="7">
        <v>0.0010053703703703743</v>
      </c>
    </row>
    <row r="70" spans="1:5" ht="12.75" customHeight="1">
      <c r="A70" s="6">
        <v>22</v>
      </c>
      <c r="B70" s="7">
        <v>0.0008936053240740747</v>
      </c>
      <c r="C70" s="7">
        <v>0.0009332638888888905</v>
      </c>
      <c r="D70" s="7">
        <v>0.0009729224537037062</v>
      </c>
      <c r="E70" s="7">
        <v>0.0010089756944444486</v>
      </c>
    </row>
    <row r="71" spans="1:5" ht="12.75" customHeight="1">
      <c r="A71" s="6">
        <v>21</v>
      </c>
      <c r="B71" s="7">
        <v>0.0008972106481481488</v>
      </c>
      <c r="C71" s="7">
        <v>0.0009368692129629647</v>
      </c>
      <c r="D71" s="7">
        <v>0.0009765277777777804</v>
      </c>
      <c r="E71" s="7">
        <v>0.001012581018518523</v>
      </c>
    </row>
    <row r="72" spans="1:5" ht="12.75" customHeight="1">
      <c r="A72" s="6">
        <v>20</v>
      </c>
      <c r="B72" s="7">
        <v>0.000900815972222223</v>
      </c>
      <c r="C72" s="7">
        <v>0.0009404745370370388</v>
      </c>
      <c r="D72" s="7">
        <v>0.0009801331018518544</v>
      </c>
      <c r="E72" s="7">
        <v>0.0010161863425925972</v>
      </c>
    </row>
    <row r="73" spans="1:5" ht="12.75" customHeight="1">
      <c r="A73" s="6">
        <v>19</v>
      </c>
      <c r="B73" s="7">
        <v>0.0009044212962962972</v>
      </c>
      <c r="C73" s="7">
        <v>0.000944079861111113</v>
      </c>
      <c r="D73" s="7">
        <v>0.0009837384259259287</v>
      </c>
      <c r="E73" s="7">
        <v>0.0010197916666666714</v>
      </c>
    </row>
    <row r="74" spans="1:5" ht="12.75" customHeight="1">
      <c r="A74" s="6">
        <v>18</v>
      </c>
      <c r="B74" s="7">
        <v>0.0009080266203703713</v>
      </c>
      <c r="C74" s="7">
        <v>0.0009476851851851871</v>
      </c>
      <c r="D74" s="7">
        <v>0.000987343750000003</v>
      </c>
      <c r="E74" s="7">
        <v>0.0010233969907407457</v>
      </c>
    </row>
    <row r="75" spans="1:5" ht="12.75" customHeight="1">
      <c r="A75" s="6">
        <v>17</v>
      </c>
      <c r="B75" s="7">
        <v>0.0009116319444444455</v>
      </c>
      <c r="C75" s="7">
        <v>0.0009512905092592613</v>
      </c>
      <c r="D75" s="7">
        <v>0.0009909490740740773</v>
      </c>
      <c r="E75" s="7">
        <v>0.00102700231481482</v>
      </c>
    </row>
    <row r="76" spans="1:5" ht="12.75" customHeight="1">
      <c r="A76" s="6">
        <v>16</v>
      </c>
      <c r="B76" s="7">
        <v>0.0009152372685185197</v>
      </c>
      <c r="C76" s="7">
        <v>0.0009548958333333355</v>
      </c>
      <c r="D76" s="7">
        <v>0.0009945543981481515</v>
      </c>
      <c r="E76" s="7">
        <v>0.0010306076388888943</v>
      </c>
    </row>
    <row r="77" spans="1:5" ht="12.75" customHeight="1">
      <c r="A77" s="6">
        <v>15</v>
      </c>
      <c r="B77" s="7">
        <v>0.0009188425925925938</v>
      </c>
      <c r="C77" s="7">
        <v>0.0009585011574074096</v>
      </c>
      <c r="D77" s="7">
        <v>0.0009981597222222258</v>
      </c>
      <c r="E77" s="7">
        <v>0.0010342129629629685</v>
      </c>
    </row>
    <row r="78" spans="1:5" ht="12.75" customHeight="1">
      <c r="A78" s="6">
        <v>14</v>
      </c>
      <c r="B78" s="7">
        <v>0.000922447916666668</v>
      </c>
      <c r="C78" s="7">
        <v>0.0009621064814814838</v>
      </c>
      <c r="D78" s="7">
        <v>0.0010017650462963</v>
      </c>
      <c r="E78" s="7">
        <v>0.0010378182870370428</v>
      </c>
    </row>
    <row r="79" spans="1:5" ht="12.75" customHeight="1">
      <c r="A79" s="6">
        <v>13</v>
      </c>
      <c r="B79" s="7">
        <v>0.0009260532407407422</v>
      </c>
      <c r="C79" s="7">
        <v>0.000965711805555558</v>
      </c>
      <c r="D79" s="7">
        <v>0.0010053703703703743</v>
      </c>
      <c r="E79" s="7">
        <v>0.001041423611111117</v>
      </c>
    </row>
    <row r="80" spans="1:5" ht="12.75" customHeight="1">
      <c r="A80" s="6">
        <v>12</v>
      </c>
      <c r="B80" s="7">
        <v>0.0009296585648148163</v>
      </c>
      <c r="C80" s="7">
        <v>0.0009693171296296321</v>
      </c>
      <c r="D80" s="7">
        <v>0.0010089756944444486</v>
      </c>
      <c r="E80" s="7">
        <v>0.0010450289351851914</v>
      </c>
    </row>
    <row r="81" spans="1:5" ht="12.75" customHeight="1">
      <c r="A81" s="6">
        <v>11</v>
      </c>
      <c r="B81" s="7">
        <v>0.0009332638888888905</v>
      </c>
      <c r="C81" s="7">
        <v>0.0009729224537037063</v>
      </c>
      <c r="D81" s="7">
        <v>0.001012581018518523</v>
      </c>
      <c r="E81" s="7">
        <v>0.0010486342592592656</v>
      </c>
    </row>
    <row r="82" spans="1:5" ht="12.75" customHeight="1">
      <c r="A82" s="6">
        <v>10</v>
      </c>
      <c r="B82" s="7">
        <v>0.0009368692129629647</v>
      </c>
      <c r="C82" s="7">
        <v>0.0009765277777777805</v>
      </c>
      <c r="D82" s="7">
        <v>0.0010161863425925972</v>
      </c>
      <c r="E82" s="7">
        <v>0.00105223958333334</v>
      </c>
    </row>
    <row r="83" spans="1:5" ht="12.75" customHeight="1">
      <c r="A83" s="6">
        <v>9</v>
      </c>
      <c r="B83" s="7">
        <v>0.0009404745370370388</v>
      </c>
      <c r="C83" s="7">
        <v>0.0009801331018518546</v>
      </c>
      <c r="D83" s="7">
        <v>0.0010197916666666714</v>
      </c>
      <c r="E83" s="7">
        <v>0.0010558449074074142</v>
      </c>
    </row>
    <row r="84" spans="1:5" ht="12.75" customHeight="1">
      <c r="A84" s="6">
        <v>8</v>
      </c>
      <c r="B84" s="7">
        <v>0.000944079861111113</v>
      </c>
      <c r="C84" s="7">
        <v>0.0009837384259259287</v>
      </c>
      <c r="D84" s="7">
        <v>0.0010233969907407457</v>
      </c>
      <c r="E84" s="7">
        <v>0.0010594502314814885</v>
      </c>
    </row>
    <row r="85" spans="1:5" ht="12.75" customHeight="1">
      <c r="A85" s="6">
        <v>7</v>
      </c>
      <c r="B85" s="7">
        <v>0.0009476851851851871</v>
      </c>
      <c r="C85" s="7">
        <v>0.000987343750000003</v>
      </c>
      <c r="D85" s="7">
        <v>0.00102700231481482</v>
      </c>
      <c r="E85" s="7">
        <v>0.0010630555555555627</v>
      </c>
    </row>
    <row r="86" spans="1:5" ht="12.75" customHeight="1">
      <c r="A86" s="6">
        <v>6</v>
      </c>
      <c r="B86" s="7">
        <v>0.0009512905092592613</v>
      </c>
      <c r="C86" s="7">
        <v>0.0009909490740740773</v>
      </c>
      <c r="D86" s="7">
        <v>0.0010306076388888943</v>
      </c>
      <c r="E86" s="7">
        <v>0.001066660879629637</v>
      </c>
    </row>
    <row r="87" spans="1:5" ht="12.75">
      <c r="A87" s="6">
        <v>5</v>
      </c>
      <c r="B87" s="7">
        <v>0.0009548958333333355</v>
      </c>
      <c r="C87" s="7">
        <v>0.0009945543981481515</v>
      </c>
      <c r="D87" s="7">
        <v>0.0010342129629629685</v>
      </c>
      <c r="E87" s="7">
        <v>0.0010702662037037113</v>
      </c>
    </row>
    <row r="88" spans="1:5" ht="12.75">
      <c r="A88" s="6">
        <v>4</v>
      </c>
      <c r="B88" s="7">
        <v>0.0009585011574074096</v>
      </c>
      <c r="C88" s="7">
        <v>0.0009981597222222258</v>
      </c>
      <c r="D88" s="7">
        <v>0.0010378182870370428</v>
      </c>
      <c r="E88" s="7">
        <v>0.0010738715277777856</v>
      </c>
    </row>
    <row r="89" spans="1:5" ht="12.75">
      <c r="A89" s="6">
        <v>3</v>
      </c>
      <c r="B89" s="7">
        <v>0.0009621064814814838</v>
      </c>
      <c r="C89" s="7">
        <v>0.0010017650462963</v>
      </c>
      <c r="D89" s="7">
        <v>0.001041423611111117</v>
      </c>
      <c r="E89" s="7">
        <v>0.0010774768518518598</v>
      </c>
    </row>
    <row r="90" spans="1:5" ht="12.75">
      <c r="A90" s="6">
        <v>2</v>
      </c>
      <c r="B90" s="7">
        <v>0.000965711805555558</v>
      </c>
      <c r="C90" s="7">
        <v>0.0010053703703703743</v>
      </c>
      <c r="D90" s="7">
        <v>0.0010450289351851914</v>
      </c>
      <c r="E90" s="7">
        <v>0.0010810821759259341</v>
      </c>
    </row>
    <row r="91" spans="1:5" ht="12.75">
      <c r="A91" s="6">
        <v>1</v>
      </c>
      <c r="B91" s="7">
        <v>0.0009693171296296321</v>
      </c>
      <c r="C91" s="7">
        <v>0.0010089756944444486</v>
      </c>
      <c r="D91" s="7">
        <v>0.0010486342592592656</v>
      </c>
      <c r="E91" s="7">
        <v>0.0010846875000000084</v>
      </c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SCM&amp;C&amp;"Arial,tučné"&amp;12plavání 200m chlapci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4.140625" style="1" customWidth="1"/>
    <col min="2" max="2" width="7.8515625" style="1" customWidth="1"/>
    <col min="3" max="3" width="3.00390625" style="1" customWidth="1"/>
    <col min="4" max="4" width="14.140625" style="1" customWidth="1"/>
    <col min="5" max="5" width="7.8515625" style="1" customWidth="1"/>
    <col min="6" max="6" width="3.00390625" style="1" customWidth="1"/>
    <col min="7" max="7" width="14.140625" style="1" customWidth="1"/>
    <col min="8" max="8" width="7.8515625" style="1" customWidth="1"/>
    <col min="9" max="9" width="3.00390625" style="1" customWidth="1"/>
    <col min="10" max="10" width="14.140625" style="1" customWidth="1"/>
    <col min="11" max="11" width="7.8515625" style="1" customWidth="1"/>
    <col min="12" max="16384" width="9.140625" style="1" customWidth="1"/>
  </cols>
  <sheetData>
    <row r="1" spans="1:11" s="5" customFormat="1" ht="12.75" customHeight="1" thickBot="1">
      <c r="A1" s="2" t="s">
        <v>0</v>
      </c>
      <c r="B1" s="3">
        <v>2004</v>
      </c>
      <c r="C1" s="27"/>
      <c r="D1" s="2" t="s">
        <v>0</v>
      </c>
      <c r="E1" s="4">
        <v>2005</v>
      </c>
      <c r="F1" s="26"/>
      <c r="G1" s="2" t="s">
        <v>0</v>
      </c>
      <c r="H1" s="4">
        <v>2006</v>
      </c>
      <c r="I1" s="26"/>
      <c r="J1" s="2" t="s">
        <v>0</v>
      </c>
      <c r="K1" s="4">
        <v>2007</v>
      </c>
    </row>
    <row r="2" spans="1:11" s="5" customFormat="1" ht="12.75" customHeight="1">
      <c r="A2" s="11">
        <f aca="true" t="shared" si="0" ref="A2:A19">A3+3</f>
        <v>62</v>
      </c>
      <c r="B2" s="12">
        <v>20</v>
      </c>
      <c r="C2" s="12"/>
      <c r="D2" s="28">
        <f>D3+3</f>
        <v>71.19999999999999</v>
      </c>
      <c r="E2" s="12">
        <v>20</v>
      </c>
      <c r="F2" s="12"/>
      <c r="G2" s="28">
        <f aca="true" t="shared" si="1" ref="G2:G8">G3+3</f>
        <v>81</v>
      </c>
      <c r="H2" s="12">
        <v>20</v>
      </c>
      <c r="I2" s="12"/>
      <c r="J2" s="28">
        <f aca="true" t="shared" si="2" ref="J2:J8">J3+3</f>
        <v>86</v>
      </c>
      <c r="K2" s="12">
        <v>20</v>
      </c>
    </row>
    <row r="3" spans="1:11" s="5" customFormat="1" ht="12.75" customHeight="1">
      <c r="A3" s="11">
        <f t="shared" si="0"/>
        <v>59</v>
      </c>
      <c r="B3" s="12">
        <v>19</v>
      </c>
      <c r="C3" s="12"/>
      <c r="D3" s="28">
        <f>D4+3</f>
        <v>68.19999999999999</v>
      </c>
      <c r="E3" s="12">
        <v>19</v>
      </c>
      <c r="F3" s="12"/>
      <c r="G3" s="28">
        <f t="shared" si="1"/>
        <v>78</v>
      </c>
      <c r="H3" s="12">
        <v>19</v>
      </c>
      <c r="I3" s="12"/>
      <c r="J3" s="28">
        <f t="shared" si="2"/>
        <v>83</v>
      </c>
      <c r="K3" s="12">
        <v>19</v>
      </c>
    </row>
    <row r="4" spans="1:11" s="5" customFormat="1" ht="12.75" customHeight="1">
      <c r="A4" s="11">
        <f t="shared" si="0"/>
        <v>56</v>
      </c>
      <c r="B4" s="12">
        <f aca="true" t="shared" si="3" ref="B4:B19">B5+1</f>
        <v>18</v>
      </c>
      <c r="C4" s="12"/>
      <c r="D4" s="28">
        <f>D5+3</f>
        <v>65.19999999999999</v>
      </c>
      <c r="E4" s="12">
        <f>E5+1</f>
        <v>18</v>
      </c>
      <c r="F4" s="12"/>
      <c r="G4" s="28">
        <f t="shared" si="1"/>
        <v>75</v>
      </c>
      <c r="H4" s="12">
        <f>H5+1</f>
        <v>18</v>
      </c>
      <c r="I4" s="12"/>
      <c r="J4" s="28">
        <f t="shared" si="2"/>
        <v>80</v>
      </c>
      <c r="K4" s="12">
        <f>K5+1</f>
        <v>18</v>
      </c>
    </row>
    <row r="5" spans="1:11" s="5" customFormat="1" ht="12.75" customHeight="1">
      <c r="A5" s="11">
        <f t="shared" si="0"/>
        <v>53</v>
      </c>
      <c r="B5" s="12">
        <f t="shared" si="3"/>
        <v>17</v>
      </c>
      <c r="C5" s="12"/>
      <c r="D5" s="28">
        <f>D6+3</f>
        <v>62.19999999999999</v>
      </c>
      <c r="E5" s="12">
        <f>E6+1</f>
        <v>17</v>
      </c>
      <c r="F5" s="12"/>
      <c r="G5" s="28">
        <f t="shared" si="1"/>
        <v>72</v>
      </c>
      <c r="H5" s="12">
        <f>H6+1</f>
        <v>17</v>
      </c>
      <c r="I5" s="12"/>
      <c r="J5" s="28">
        <f t="shared" si="2"/>
        <v>77</v>
      </c>
      <c r="K5" s="12">
        <f>K6+1</f>
        <v>17</v>
      </c>
    </row>
    <row r="6" spans="1:11" s="5" customFormat="1" ht="12.75" customHeight="1">
      <c r="A6" s="11">
        <f t="shared" si="0"/>
        <v>50</v>
      </c>
      <c r="B6" s="12">
        <f t="shared" si="3"/>
        <v>16</v>
      </c>
      <c r="C6" s="12"/>
      <c r="D6" s="28">
        <f>D7+3</f>
        <v>59.19999999999999</v>
      </c>
      <c r="E6" s="12">
        <f aca="true" t="shared" si="4" ref="E6:E19">E7+1</f>
        <v>16</v>
      </c>
      <c r="F6" s="12"/>
      <c r="G6" s="28">
        <f t="shared" si="1"/>
        <v>69</v>
      </c>
      <c r="H6" s="12">
        <f aca="true" t="shared" si="5" ref="H6:H19">H7+1</f>
        <v>16</v>
      </c>
      <c r="I6" s="12"/>
      <c r="J6" s="28">
        <f t="shared" si="2"/>
        <v>74</v>
      </c>
      <c r="K6" s="12">
        <f aca="true" t="shared" si="6" ref="K6:K19">K7+1</f>
        <v>16</v>
      </c>
    </row>
    <row r="7" spans="1:11" ht="12.75" customHeight="1">
      <c r="A7" s="11">
        <f t="shared" si="0"/>
        <v>47</v>
      </c>
      <c r="B7" s="12">
        <f t="shared" si="3"/>
        <v>15</v>
      </c>
      <c r="C7" s="12"/>
      <c r="D7" s="28">
        <f aca="true" t="shared" si="7" ref="D7:D12">D8+3.3</f>
        <v>56.19999999999999</v>
      </c>
      <c r="E7" s="12">
        <f t="shared" si="4"/>
        <v>15</v>
      </c>
      <c r="F7" s="12"/>
      <c r="G7" s="28">
        <f t="shared" si="1"/>
        <v>66</v>
      </c>
      <c r="H7" s="12">
        <f t="shared" si="5"/>
        <v>15</v>
      </c>
      <c r="I7" s="12"/>
      <c r="J7" s="28">
        <f t="shared" si="2"/>
        <v>71</v>
      </c>
      <c r="K7" s="12">
        <f t="shared" si="6"/>
        <v>15</v>
      </c>
    </row>
    <row r="8" spans="1:11" ht="12.75" customHeight="1">
      <c r="A8" s="11">
        <f t="shared" si="0"/>
        <v>44</v>
      </c>
      <c r="B8" s="12">
        <f t="shared" si="3"/>
        <v>14</v>
      </c>
      <c r="C8" s="12"/>
      <c r="D8" s="28">
        <f t="shared" si="7"/>
        <v>52.89999999999999</v>
      </c>
      <c r="E8" s="12">
        <f t="shared" si="4"/>
        <v>14</v>
      </c>
      <c r="F8" s="12"/>
      <c r="G8" s="28">
        <f t="shared" si="1"/>
        <v>63</v>
      </c>
      <c r="H8" s="12">
        <f t="shared" si="5"/>
        <v>14</v>
      </c>
      <c r="I8" s="12"/>
      <c r="J8" s="28">
        <f t="shared" si="2"/>
        <v>68</v>
      </c>
      <c r="K8" s="12">
        <f t="shared" si="6"/>
        <v>14</v>
      </c>
    </row>
    <row r="9" spans="1:11" ht="12.75" customHeight="1">
      <c r="A9" s="11">
        <f t="shared" si="0"/>
        <v>41</v>
      </c>
      <c r="B9" s="12">
        <f t="shared" si="3"/>
        <v>13</v>
      </c>
      <c r="C9" s="12"/>
      <c r="D9" s="28">
        <f t="shared" si="7"/>
        <v>49.599999999999994</v>
      </c>
      <c r="E9" s="12">
        <f t="shared" si="4"/>
        <v>13</v>
      </c>
      <c r="F9" s="12"/>
      <c r="G9" s="28">
        <f aca="true" t="shared" si="8" ref="G9:G14">G10+4</f>
        <v>60</v>
      </c>
      <c r="H9" s="12">
        <f t="shared" si="5"/>
        <v>13</v>
      </c>
      <c r="I9" s="12"/>
      <c r="J9" s="28">
        <f aca="true" t="shared" si="9" ref="J9:J14">J10+4</f>
        <v>65</v>
      </c>
      <c r="K9" s="12">
        <f t="shared" si="6"/>
        <v>13</v>
      </c>
    </row>
    <row r="10" spans="1:11" ht="12.75" customHeight="1">
      <c r="A10" s="11">
        <f t="shared" si="0"/>
        <v>38</v>
      </c>
      <c r="B10" s="12">
        <f t="shared" si="3"/>
        <v>12</v>
      </c>
      <c r="C10" s="12"/>
      <c r="D10" s="28">
        <f t="shared" si="7"/>
        <v>46.3</v>
      </c>
      <c r="E10" s="12">
        <f t="shared" si="4"/>
        <v>12</v>
      </c>
      <c r="F10" s="12"/>
      <c r="G10" s="28">
        <f t="shared" si="8"/>
        <v>56</v>
      </c>
      <c r="H10" s="12">
        <f t="shared" si="5"/>
        <v>12</v>
      </c>
      <c r="I10" s="12"/>
      <c r="J10" s="28">
        <f t="shared" si="9"/>
        <v>61</v>
      </c>
      <c r="K10" s="12">
        <f t="shared" si="6"/>
        <v>12</v>
      </c>
    </row>
    <row r="11" spans="1:11" ht="12.75" customHeight="1">
      <c r="A11" s="11">
        <f t="shared" si="0"/>
        <v>35</v>
      </c>
      <c r="B11" s="12">
        <f t="shared" si="3"/>
        <v>11</v>
      </c>
      <c r="C11" s="12"/>
      <c r="D11" s="28">
        <f t="shared" si="7"/>
        <v>43</v>
      </c>
      <c r="E11" s="12">
        <f t="shared" si="4"/>
        <v>11</v>
      </c>
      <c r="F11" s="12"/>
      <c r="G11" s="28">
        <f t="shared" si="8"/>
        <v>52</v>
      </c>
      <c r="H11" s="12">
        <f t="shared" si="5"/>
        <v>11</v>
      </c>
      <c r="I11" s="12"/>
      <c r="J11" s="28">
        <f t="shared" si="9"/>
        <v>57</v>
      </c>
      <c r="K11" s="12">
        <f t="shared" si="6"/>
        <v>11</v>
      </c>
    </row>
    <row r="12" spans="1:11" ht="12.75" customHeight="1">
      <c r="A12" s="11">
        <f t="shared" si="0"/>
        <v>32</v>
      </c>
      <c r="B12" s="12">
        <f t="shared" si="3"/>
        <v>10</v>
      </c>
      <c r="C12" s="12"/>
      <c r="D12" s="28">
        <f t="shared" si="7"/>
        <v>39.7</v>
      </c>
      <c r="E12" s="12">
        <f t="shared" si="4"/>
        <v>10</v>
      </c>
      <c r="F12" s="12"/>
      <c r="G12" s="28">
        <f t="shared" si="8"/>
        <v>48</v>
      </c>
      <c r="H12" s="12">
        <f t="shared" si="5"/>
        <v>10</v>
      </c>
      <c r="I12" s="12"/>
      <c r="J12" s="28">
        <f t="shared" si="9"/>
        <v>53</v>
      </c>
      <c r="K12" s="12">
        <f t="shared" si="6"/>
        <v>10</v>
      </c>
    </row>
    <row r="13" spans="1:11" ht="12.75" customHeight="1">
      <c r="A13" s="11">
        <f t="shared" si="0"/>
        <v>29</v>
      </c>
      <c r="B13" s="12">
        <f t="shared" si="3"/>
        <v>9</v>
      </c>
      <c r="C13" s="12"/>
      <c r="D13" s="28">
        <f>D14+3.6</f>
        <v>36.400000000000006</v>
      </c>
      <c r="E13" s="12">
        <f t="shared" si="4"/>
        <v>9</v>
      </c>
      <c r="F13" s="12"/>
      <c r="G13" s="28">
        <f t="shared" si="8"/>
        <v>44</v>
      </c>
      <c r="H13" s="12">
        <f t="shared" si="5"/>
        <v>9</v>
      </c>
      <c r="I13" s="12"/>
      <c r="J13" s="28">
        <f t="shared" si="9"/>
        <v>49</v>
      </c>
      <c r="K13" s="12">
        <f t="shared" si="6"/>
        <v>9</v>
      </c>
    </row>
    <row r="14" spans="1:11" ht="12.75" customHeight="1">
      <c r="A14" s="11">
        <f t="shared" si="0"/>
        <v>26</v>
      </c>
      <c r="B14" s="12">
        <f t="shared" si="3"/>
        <v>8</v>
      </c>
      <c r="C14" s="12"/>
      <c r="D14" s="28">
        <f>D15+3.6</f>
        <v>32.800000000000004</v>
      </c>
      <c r="E14" s="12">
        <f t="shared" si="4"/>
        <v>8</v>
      </c>
      <c r="F14" s="12"/>
      <c r="G14" s="28">
        <f t="shared" si="8"/>
        <v>40</v>
      </c>
      <c r="H14" s="12">
        <f t="shared" si="5"/>
        <v>8</v>
      </c>
      <c r="I14" s="12"/>
      <c r="J14" s="28">
        <f t="shared" si="9"/>
        <v>45</v>
      </c>
      <c r="K14" s="12">
        <f t="shared" si="6"/>
        <v>8</v>
      </c>
    </row>
    <row r="15" spans="1:11" ht="12.75" customHeight="1">
      <c r="A15" s="11">
        <f t="shared" si="0"/>
        <v>23</v>
      </c>
      <c r="B15" s="12">
        <f t="shared" si="3"/>
        <v>7</v>
      </c>
      <c r="C15" s="12"/>
      <c r="D15" s="28">
        <f>D16+3.6</f>
        <v>29.200000000000003</v>
      </c>
      <c r="E15" s="12">
        <f t="shared" si="4"/>
        <v>7</v>
      </c>
      <c r="F15" s="12"/>
      <c r="G15" s="28">
        <f>G16+4</f>
        <v>36</v>
      </c>
      <c r="H15" s="12">
        <f t="shared" si="5"/>
        <v>7</v>
      </c>
      <c r="I15" s="12"/>
      <c r="J15" s="28">
        <f>J16+5</f>
        <v>41</v>
      </c>
      <c r="K15" s="12">
        <f t="shared" si="6"/>
        <v>7</v>
      </c>
    </row>
    <row r="16" spans="1:11" ht="12.75" customHeight="1">
      <c r="A16" s="11">
        <f t="shared" si="0"/>
        <v>20</v>
      </c>
      <c r="B16" s="12">
        <f t="shared" si="3"/>
        <v>6</v>
      </c>
      <c r="C16" s="12"/>
      <c r="D16" s="28">
        <f>D17+3.6</f>
        <v>25.6</v>
      </c>
      <c r="E16" s="12">
        <f t="shared" si="4"/>
        <v>6</v>
      </c>
      <c r="F16" s="12"/>
      <c r="G16" s="28">
        <f>G17+5</f>
        <v>32</v>
      </c>
      <c r="H16" s="12">
        <f t="shared" si="5"/>
        <v>6</v>
      </c>
      <c r="I16" s="12"/>
      <c r="J16" s="28">
        <f>J17+5</f>
        <v>36</v>
      </c>
      <c r="K16" s="12">
        <f t="shared" si="6"/>
        <v>6</v>
      </c>
    </row>
    <row r="17" spans="1:11" ht="12.75" customHeight="1">
      <c r="A17" s="11">
        <f t="shared" si="0"/>
        <v>17</v>
      </c>
      <c r="B17" s="12">
        <f t="shared" si="3"/>
        <v>5</v>
      </c>
      <c r="C17" s="12"/>
      <c r="D17" s="28">
        <f>D18+4</f>
        <v>22</v>
      </c>
      <c r="E17" s="12">
        <f t="shared" si="4"/>
        <v>5</v>
      </c>
      <c r="F17" s="12"/>
      <c r="G17" s="28">
        <f>G18+5</f>
        <v>27</v>
      </c>
      <c r="H17" s="12">
        <f t="shared" si="5"/>
        <v>5</v>
      </c>
      <c r="I17" s="12"/>
      <c r="J17" s="28">
        <f>J18+5</f>
        <v>31</v>
      </c>
      <c r="K17" s="12">
        <f t="shared" si="6"/>
        <v>5</v>
      </c>
    </row>
    <row r="18" spans="1:11" ht="12.75" customHeight="1">
      <c r="A18" s="11">
        <f t="shared" si="0"/>
        <v>14</v>
      </c>
      <c r="B18" s="12">
        <f t="shared" si="3"/>
        <v>4</v>
      </c>
      <c r="C18" s="12"/>
      <c r="D18" s="28">
        <f>D19+4</f>
        <v>18</v>
      </c>
      <c r="E18" s="12">
        <f t="shared" si="4"/>
        <v>4</v>
      </c>
      <c r="F18" s="12"/>
      <c r="G18" s="28">
        <f>G19+5</f>
        <v>22</v>
      </c>
      <c r="H18" s="12">
        <f t="shared" si="5"/>
        <v>4</v>
      </c>
      <c r="I18" s="12"/>
      <c r="J18" s="28">
        <f>J19+6</f>
        <v>26</v>
      </c>
      <c r="K18" s="12">
        <f t="shared" si="6"/>
        <v>4</v>
      </c>
    </row>
    <row r="19" spans="1:11" ht="12.75" customHeight="1">
      <c r="A19" s="11">
        <f t="shared" si="0"/>
        <v>11</v>
      </c>
      <c r="B19" s="12">
        <f t="shared" si="3"/>
        <v>3</v>
      </c>
      <c r="C19" s="12"/>
      <c r="D19" s="28">
        <f>D20+4</f>
        <v>14</v>
      </c>
      <c r="E19" s="12">
        <f t="shared" si="4"/>
        <v>3</v>
      </c>
      <c r="F19" s="12"/>
      <c r="G19" s="28">
        <f>G20+5</f>
        <v>17</v>
      </c>
      <c r="H19" s="12">
        <f t="shared" si="5"/>
        <v>3</v>
      </c>
      <c r="I19" s="12"/>
      <c r="J19" s="28">
        <f>J20+6</f>
        <v>20</v>
      </c>
      <c r="K19" s="12">
        <f t="shared" si="6"/>
        <v>3</v>
      </c>
    </row>
    <row r="20" spans="1:11" ht="12.75" customHeight="1">
      <c r="A20" s="11">
        <f>A21+3</f>
        <v>8</v>
      </c>
      <c r="B20" s="12">
        <v>2</v>
      </c>
      <c r="C20" s="12"/>
      <c r="D20" s="28">
        <f>D21+4</f>
        <v>10</v>
      </c>
      <c r="E20" s="12">
        <v>2</v>
      </c>
      <c r="F20" s="12"/>
      <c r="G20" s="28">
        <f>G21+5</f>
        <v>12</v>
      </c>
      <c r="H20" s="12">
        <v>2</v>
      </c>
      <c r="I20" s="12"/>
      <c r="J20" s="28">
        <f>J21+6</f>
        <v>14</v>
      </c>
      <c r="K20" s="12">
        <v>2</v>
      </c>
    </row>
    <row r="21" spans="1:11" ht="12.75" customHeight="1">
      <c r="A21" s="11">
        <v>5</v>
      </c>
      <c r="B21" s="12">
        <v>1</v>
      </c>
      <c r="C21" s="12"/>
      <c r="D21" s="28">
        <v>6</v>
      </c>
      <c r="E21" s="12">
        <v>1</v>
      </c>
      <c r="F21" s="12"/>
      <c r="G21" s="28">
        <v>7</v>
      </c>
      <c r="H21" s="12">
        <v>1</v>
      </c>
      <c r="I21" s="12"/>
      <c r="J21" s="28">
        <v>8</v>
      </c>
      <c r="K21" s="12">
        <v>1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4.140625" style="1" customWidth="1"/>
    <col min="2" max="2" width="7.8515625" style="1" customWidth="1"/>
    <col min="3" max="3" width="3.00390625" style="1" customWidth="1"/>
    <col min="4" max="4" width="14.140625" style="1" customWidth="1"/>
    <col min="5" max="5" width="7.8515625" style="1" customWidth="1"/>
    <col min="6" max="6" width="3.00390625" style="1" customWidth="1"/>
    <col min="7" max="7" width="14.140625" style="1" customWidth="1"/>
    <col min="8" max="8" width="7.8515625" style="1" customWidth="1"/>
    <col min="9" max="9" width="3.00390625" style="1" customWidth="1"/>
    <col min="10" max="10" width="14.140625" style="1" customWidth="1"/>
    <col min="11" max="11" width="7.8515625" style="1" customWidth="1"/>
    <col min="12" max="16384" width="9.140625" style="1" customWidth="1"/>
  </cols>
  <sheetData>
    <row r="1" spans="1:11" s="5" customFormat="1" ht="12.75" customHeight="1" thickBot="1">
      <c r="A1" s="2" t="s">
        <v>0</v>
      </c>
      <c r="B1" s="3">
        <v>2004</v>
      </c>
      <c r="C1" s="27"/>
      <c r="D1" s="2" t="s">
        <v>0</v>
      </c>
      <c r="E1" s="4">
        <v>2005</v>
      </c>
      <c r="F1" s="26"/>
      <c r="G1" s="2" t="s">
        <v>0</v>
      </c>
      <c r="H1" s="4">
        <v>2006</v>
      </c>
      <c r="I1" s="26"/>
      <c r="J1" s="2" t="s">
        <v>0</v>
      </c>
      <c r="K1" s="4">
        <v>2007</v>
      </c>
    </row>
    <row r="2" spans="1:11" s="5" customFormat="1" ht="12.75" customHeight="1">
      <c r="A2" s="29"/>
      <c r="B2" s="30"/>
      <c r="C2" s="31"/>
      <c r="D2" s="31"/>
      <c r="E2" s="32"/>
      <c r="F2" s="31"/>
      <c r="G2" s="11">
        <f>G3+2</f>
        <v>66</v>
      </c>
      <c r="H2" s="12">
        <f aca="true" t="shared" si="0" ref="H2:H11">H3+1</f>
        <v>28</v>
      </c>
      <c r="I2" s="31"/>
      <c r="J2" s="28">
        <f>J3+2</f>
        <v>70</v>
      </c>
      <c r="K2" s="12">
        <f aca="true" t="shared" si="1" ref="K2:K11">K3+1</f>
        <v>28</v>
      </c>
    </row>
    <row r="3" spans="1:11" s="5" customFormat="1" ht="12.75" customHeight="1">
      <c r="A3" s="29"/>
      <c r="B3" s="30"/>
      <c r="C3" s="31"/>
      <c r="D3" s="31"/>
      <c r="E3" s="32"/>
      <c r="F3" s="31"/>
      <c r="G3" s="11">
        <f>G4+2</f>
        <v>64</v>
      </c>
      <c r="H3" s="12">
        <f t="shared" si="0"/>
        <v>27</v>
      </c>
      <c r="I3" s="31"/>
      <c r="J3" s="28">
        <f>J4+2</f>
        <v>68</v>
      </c>
      <c r="K3" s="12">
        <f t="shared" si="1"/>
        <v>27</v>
      </c>
    </row>
    <row r="4" spans="1:11" s="5" customFormat="1" ht="12.75" customHeight="1">
      <c r="A4" s="29"/>
      <c r="B4" s="30"/>
      <c r="C4" s="31"/>
      <c r="D4" s="31"/>
      <c r="E4" s="32"/>
      <c r="F4" s="31"/>
      <c r="G4" s="11">
        <f>G5+2</f>
        <v>62</v>
      </c>
      <c r="H4" s="12">
        <f t="shared" si="0"/>
        <v>26</v>
      </c>
      <c r="I4" s="31"/>
      <c r="J4" s="28">
        <f>J5+2</f>
        <v>66</v>
      </c>
      <c r="K4" s="12">
        <f t="shared" si="1"/>
        <v>26</v>
      </c>
    </row>
    <row r="5" spans="1:11" s="5" customFormat="1" ht="12.75" customHeight="1">
      <c r="A5" s="29"/>
      <c r="B5" s="30"/>
      <c r="C5" s="31"/>
      <c r="D5" s="31"/>
      <c r="E5" s="32"/>
      <c r="F5" s="31"/>
      <c r="G5" s="11">
        <f>G6+2</f>
        <v>60</v>
      </c>
      <c r="H5" s="12">
        <f t="shared" si="0"/>
        <v>25</v>
      </c>
      <c r="I5" s="31"/>
      <c r="J5" s="28">
        <f>J6+2</f>
        <v>64</v>
      </c>
      <c r="K5" s="12">
        <f t="shared" si="1"/>
        <v>25</v>
      </c>
    </row>
    <row r="6" spans="1:11" s="5" customFormat="1" ht="12.75" customHeight="1">
      <c r="A6" s="11">
        <f aca="true" t="shared" si="2" ref="A6:A11">A7+3</f>
        <v>74</v>
      </c>
      <c r="B6" s="12">
        <f aca="true" t="shared" si="3" ref="B6:B11">B7+1</f>
        <v>24</v>
      </c>
      <c r="C6" s="31"/>
      <c r="D6" s="28">
        <f aca="true" t="shared" si="4" ref="D6:D11">D7+3</f>
        <v>91</v>
      </c>
      <c r="E6" s="12">
        <f aca="true" t="shared" si="5" ref="E6:E11">E7+1</f>
        <v>24</v>
      </c>
      <c r="F6" s="31"/>
      <c r="G6" s="11">
        <f aca="true" t="shared" si="6" ref="G6:G11">G7+2</f>
        <v>58</v>
      </c>
      <c r="H6" s="12">
        <f t="shared" si="0"/>
        <v>24</v>
      </c>
      <c r="I6" s="31"/>
      <c r="J6" s="28">
        <f aca="true" t="shared" si="7" ref="J6:J11">J7+2</f>
        <v>62</v>
      </c>
      <c r="K6" s="12">
        <f t="shared" si="1"/>
        <v>24</v>
      </c>
    </row>
    <row r="7" spans="1:11" s="5" customFormat="1" ht="12.75" customHeight="1">
      <c r="A7" s="11">
        <f t="shared" si="2"/>
        <v>71</v>
      </c>
      <c r="B7" s="12">
        <f t="shared" si="3"/>
        <v>23</v>
      </c>
      <c r="C7" s="31"/>
      <c r="D7" s="28">
        <f t="shared" si="4"/>
        <v>88</v>
      </c>
      <c r="E7" s="12">
        <f t="shared" si="5"/>
        <v>23</v>
      </c>
      <c r="F7" s="31"/>
      <c r="G7" s="11">
        <f t="shared" si="6"/>
        <v>56</v>
      </c>
      <c r="H7" s="12">
        <f t="shared" si="0"/>
        <v>23</v>
      </c>
      <c r="I7" s="31"/>
      <c r="J7" s="28">
        <f t="shared" si="7"/>
        <v>60</v>
      </c>
      <c r="K7" s="12">
        <f t="shared" si="1"/>
        <v>23</v>
      </c>
    </row>
    <row r="8" spans="1:11" s="5" customFormat="1" ht="12.75" customHeight="1">
      <c r="A8" s="11">
        <f t="shared" si="2"/>
        <v>68</v>
      </c>
      <c r="B8" s="12">
        <f t="shared" si="3"/>
        <v>22</v>
      </c>
      <c r="C8" s="31"/>
      <c r="D8" s="28">
        <f t="shared" si="4"/>
        <v>85</v>
      </c>
      <c r="E8" s="12">
        <f t="shared" si="5"/>
        <v>22</v>
      </c>
      <c r="F8" s="31"/>
      <c r="G8" s="11">
        <f t="shared" si="6"/>
        <v>54</v>
      </c>
      <c r="H8" s="12">
        <f t="shared" si="0"/>
        <v>22</v>
      </c>
      <c r="I8" s="31"/>
      <c r="J8" s="28">
        <f t="shared" si="7"/>
        <v>58</v>
      </c>
      <c r="K8" s="12">
        <f t="shared" si="1"/>
        <v>22</v>
      </c>
    </row>
    <row r="9" spans="1:11" s="5" customFormat="1" ht="12.75" customHeight="1">
      <c r="A9" s="11">
        <f t="shared" si="2"/>
        <v>65</v>
      </c>
      <c r="B9" s="12">
        <f t="shared" si="3"/>
        <v>21</v>
      </c>
      <c r="C9" s="31"/>
      <c r="D9" s="28">
        <f t="shared" si="4"/>
        <v>82</v>
      </c>
      <c r="E9" s="12">
        <f t="shared" si="5"/>
        <v>21</v>
      </c>
      <c r="F9" s="31"/>
      <c r="G9" s="11">
        <f t="shared" si="6"/>
        <v>52</v>
      </c>
      <c r="H9" s="12">
        <f t="shared" si="0"/>
        <v>21</v>
      </c>
      <c r="I9" s="31"/>
      <c r="J9" s="28">
        <f t="shared" si="7"/>
        <v>56</v>
      </c>
      <c r="K9" s="12">
        <f t="shared" si="1"/>
        <v>21</v>
      </c>
    </row>
    <row r="10" spans="1:11" s="5" customFormat="1" ht="12.75" customHeight="1">
      <c r="A10" s="11">
        <f t="shared" si="2"/>
        <v>62</v>
      </c>
      <c r="B10" s="12">
        <f t="shared" si="3"/>
        <v>20</v>
      </c>
      <c r="C10" s="31"/>
      <c r="D10" s="28">
        <f t="shared" si="4"/>
        <v>79</v>
      </c>
      <c r="E10" s="12">
        <f t="shared" si="5"/>
        <v>20</v>
      </c>
      <c r="F10" s="31"/>
      <c r="G10" s="11">
        <f t="shared" si="6"/>
        <v>50</v>
      </c>
      <c r="H10" s="12">
        <f t="shared" si="0"/>
        <v>20</v>
      </c>
      <c r="I10" s="31"/>
      <c r="J10" s="28">
        <f t="shared" si="7"/>
        <v>54</v>
      </c>
      <c r="K10" s="12">
        <f t="shared" si="1"/>
        <v>20</v>
      </c>
    </row>
    <row r="11" spans="1:11" s="5" customFormat="1" ht="12.75" customHeight="1">
      <c r="A11" s="11">
        <f t="shared" si="2"/>
        <v>59</v>
      </c>
      <c r="B11" s="12">
        <f t="shared" si="3"/>
        <v>19</v>
      </c>
      <c r="C11" s="31"/>
      <c r="D11" s="28">
        <f t="shared" si="4"/>
        <v>76</v>
      </c>
      <c r="E11" s="12">
        <f t="shared" si="5"/>
        <v>19</v>
      </c>
      <c r="F11" s="31"/>
      <c r="G11" s="11">
        <f t="shared" si="6"/>
        <v>48</v>
      </c>
      <c r="H11" s="12">
        <f t="shared" si="0"/>
        <v>19</v>
      </c>
      <c r="I11" s="31"/>
      <c r="J11" s="28">
        <f t="shared" si="7"/>
        <v>52</v>
      </c>
      <c r="K11" s="12">
        <f t="shared" si="1"/>
        <v>19</v>
      </c>
    </row>
    <row r="12" spans="1:11" s="5" customFormat="1" ht="12.75" customHeight="1">
      <c r="A12" s="11">
        <f>A13+3</f>
        <v>56</v>
      </c>
      <c r="B12" s="12">
        <f aca="true" t="shared" si="8" ref="B12:B27">B13+1</f>
        <v>18</v>
      </c>
      <c r="C12" s="12"/>
      <c r="D12" s="28">
        <f>D13+3</f>
        <v>73</v>
      </c>
      <c r="E12" s="12">
        <f aca="true" t="shared" si="9" ref="E12:E27">E13+1</f>
        <v>18</v>
      </c>
      <c r="F12" s="12"/>
      <c r="G12" s="11">
        <f aca="true" t="shared" si="10" ref="G12:G17">G13+2</f>
        <v>46</v>
      </c>
      <c r="H12" s="12">
        <f aca="true" t="shared" si="11" ref="H12:H27">H13+1</f>
        <v>18</v>
      </c>
      <c r="I12" s="24"/>
      <c r="J12" s="28">
        <f>J13+2</f>
        <v>50</v>
      </c>
      <c r="K12" s="12">
        <f aca="true" t="shared" si="12" ref="K12:K27">K13+1</f>
        <v>18</v>
      </c>
    </row>
    <row r="13" spans="1:11" s="5" customFormat="1" ht="12.75" customHeight="1">
      <c r="A13" s="11">
        <f aca="true" t="shared" si="13" ref="A13:A27">A14+3</f>
        <v>53</v>
      </c>
      <c r="B13" s="12">
        <f t="shared" si="8"/>
        <v>17</v>
      </c>
      <c r="C13" s="12"/>
      <c r="D13" s="28">
        <f>D14+3</f>
        <v>70</v>
      </c>
      <c r="E13" s="12">
        <f t="shared" si="9"/>
        <v>17</v>
      </c>
      <c r="F13" s="12"/>
      <c r="G13" s="11">
        <f t="shared" si="10"/>
        <v>44</v>
      </c>
      <c r="H13" s="12">
        <f t="shared" si="11"/>
        <v>17</v>
      </c>
      <c r="I13" s="24"/>
      <c r="J13" s="28">
        <f>J14+2</f>
        <v>48</v>
      </c>
      <c r="K13" s="12">
        <f t="shared" si="12"/>
        <v>17</v>
      </c>
    </row>
    <row r="14" spans="1:11" s="5" customFormat="1" ht="12.75" customHeight="1">
      <c r="A14" s="11">
        <f t="shared" si="13"/>
        <v>50</v>
      </c>
      <c r="B14" s="12">
        <f t="shared" si="8"/>
        <v>16</v>
      </c>
      <c r="C14" s="12"/>
      <c r="D14" s="28">
        <f>D15+4</f>
        <v>67</v>
      </c>
      <c r="E14" s="12">
        <f t="shared" si="9"/>
        <v>16</v>
      </c>
      <c r="F14" s="12"/>
      <c r="G14" s="11">
        <f t="shared" si="10"/>
        <v>42</v>
      </c>
      <c r="H14" s="12">
        <f t="shared" si="11"/>
        <v>16</v>
      </c>
      <c r="I14" s="24"/>
      <c r="J14" s="28">
        <f>J15+2</f>
        <v>46</v>
      </c>
      <c r="K14" s="12">
        <f t="shared" si="12"/>
        <v>16</v>
      </c>
    </row>
    <row r="15" spans="1:11" ht="12.75" customHeight="1">
      <c r="A15" s="11">
        <f t="shared" si="13"/>
        <v>47</v>
      </c>
      <c r="B15" s="12">
        <f t="shared" si="8"/>
        <v>15</v>
      </c>
      <c r="C15" s="12"/>
      <c r="D15" s="28">
        <f>D16+4</f>
        <v>63</v>
      </c>
      <c r="E15" s="12">
        <f t="shared" si="9"/>
        <v>15</v>
      </c>
      <c r="F15" s="12"/>
      <c r="G15" s="11">
        <f t="shared" si="10"/>
        <v>40</v>
      </c>
      <c r="H15" s="12">
        <f t="shared" si="11"/>
        <v>15</v>
      </c>
      <c r="I15" s="25"/>
      <c r="J15" s="28">
        <f>J16+2</f>
        <v>44</v>
      </c>
      <c r="K15" s="12">
        <f t="shared" si="12"/>
        <v>15</v>
      </c>
    </row>
    <row r="16" spans="1:11" ht="12.75" customHeight="1">
      <c r="A16" s="11">
        <f t="shared" si="13"/>
        <v>44</v>
      </c>
      <c r="B16" s="12">
        <f t="shared" si="8"/>
        <v>14</v>
      </c>
      <c r="C16" s="12"/>
      <c r="D16" s="28">
        <f>D17+4</f>
        <v>59</v>
      </c>
      <c r="E16" s="12">
        <f t="shared" si="9"/>
        <v>14</v>
      </c>
      <c r="F16" s="12"/>
      <c r="G16" s="11">
        <f t="shared" si="10"/>
        <v>38</v>
      </c>
      <c r="H16" s="12">
        <f t="shared" si="11"/>
        <v>14</v>
      </c>
      <c r="I16" s="12"/>
      <c r="J16" s="28">
        <f>J17+2</f>
        <v>42</v>
      </c>
      <c r="K16" s="12">
        <f t="shared" si="12"/>
        <v>14</v>
      </c>
    </row>
    <row r="17" spans="1:11" ht="12.75" customHeight="1">
      <c r="A17" s="11">
        <f t="shared" si="13"/>
        <v>41</v>
      </c>
      <c r="B17" s="12">
        <f t="shared" si="8"/>
        <v>13</v>
      </c>
      <c r="C17" s="12"/>
      <c r="D17" s="28">
        <f>D18+4</f>
        <v>55</v>
      </c>
      <c r="E17" s="12">
        <f t="shared" si="9"/>
        <v>13</v>
      </c>
      <c r="F17" s="12"/>
      <c r="G17" s="11">
        <f t="shared" si="10"/>
        <v>36</v>
      </c>
      <c r="H17" s="12">
        <f t="shared" si="11"/>
        <v>13</v>
      </c>
      <c r="I17" s="12"/>
      <c r="J17" s="28">
        <f aca="true" t="shared" si="14" ref="J17:J27">J18+3</f>
        <v>40</v>
      </c>
      <c r="K17" s="12">
        <f t="shared" si="12"/>
        <v>13</v>
      </c>
    </row>
    <row r="18" spans="1:11" ht="12.75" customHeight="1">
      <c r="A18" s="11">
        <f t="shared" si="13"/>
        <v>38</v>
      </c>
      <c r="B18" s="12">
        <f t="shared" si="8"/>
        <v>12</v>
      </c>
      <c r="C18" s="12"/>
      <c r="D18" s="28">
        <f>D19+4</f>
        <v>51</v>
      </c>
      <c r="E18" s="12">
        <f t="shared" si="9"/>
        <v>12</v>
      </c>
      <c r="F18" s="12"/>
      <c r="G18" s="11">
        <f>G19+2</f>
        <v>34</v>
      </c>
      <c r="H18" s="12">
        <f t="shared" si="11"/>
        <v>12</v>
      </c>
      <c r="I18" s="12"/>
      <c r="J18" s="28">
        <f t="shared" si="14"/>
        <v>37</v>
      </c>
      <c r="K18" s="12">
        <f t="shared" si="12"/>
        <v>12</v>
      </c>
    </row>
    <row r="19" spans="1:11" ht="12.75" customHeight="1">
      <c r="A19" s="11">
        <f t="shared" si="13"/>
        <v>35</v>
      </c>
      <c r="B19" s="12">
        <f t="shared" si="8"/>
        <v>11</v>
      </c>
      <c r="C19" s="12"/>
      <c r="D19" s="28">
        <f aca="true" t="shared" si="15" ref="D19:D27">D20+4</f>
        <v>47</v>
      </c>
      <c r="E19" s="12">
        <f t="shared" si="9"/>
        <v>11</v>
      </c>
      <c r="F19" s="12"/>
      <c r="G19" s="11">
        <f aca="true" t="shared" si="16" ref="G19:G27">G20+3</f>
        <v>32</v>
      </c>
      <c r="H19" s="12">
        <f t="shared" si="11"/>
        <v>11</v>
      </c>
      <c r="I19" s="12"/>
      <c r="J19" s="28">
        <f t="shared" si="14"/>
        <v>34</v>
      </c>
      <c r="K19" s="12">
        <f t="shared" si="12"/>
        <v>11</v>
      </c>
    </row>
    <row r="20" spans="1:11" ht="12.75" customHeight="1">
      <c r="A20" s="11">
        <f t="shared" si="13"/>
        <v>32</v>
      </c>
      <c r="B20" s="12">
        <f t="shared" si="8"/>
        <v>10</v>
      </c>
      <c r="C20" s="12"/>
      <c r="D20" s="28">
        <f t="shared" si="15"/>
        <v>43</v>
      </c>
      <c r="E20" s="12">
        <f t="shared" si="9"/>
        <v>10</v>
      </c>
      <c r="F20" s="12"/>
      <c r="G20" s="11">
        <f t="shared" si="16"/>
        <v>29</v>
      </c>
      <c r="H20" s="12">
        <f t="shared" si="11"/>
        <v>10</v>
      </c>
      <c r="I20" s="12"/>
      <c r="J20" s="28">
        <f t="shared" si="14"/>
        <v>31</v>
      </c>
      <c r="K20" s="12">
        <f t="shared" si="12"/>
        <v>10</v>
      </c>
    </row>
    <row r="21" spans="1:11" ht="12.75" customHeight="1">
      <c r="A21" s="11">
        <f t="shared" si="13"/>
        <v>29</v>
      </c>
      <c r="B21" s="12">
        <f t="shared" si="8"/>
        <v>9</v>
      </c>
      <c r="C21" s="12"/>
      <c r="D21" s="28">
        <f t="shared" si="15"/>
        <v>39</v>
      </c>
      <c r="E21" s="12">
        <f t="shared" si="9"/>
        <v>9</v>
      </c>
      <c r="F21" s="12"/>
      <c r="G21" s="11">
        <f t="shared" si="16"/>
        <v>26</v>
      </c>
      <c r="H21" s="12">
        <f t="shared" si="11"/>
        <v>9</v>
      </c>
      <c r="I21" s="12"/>
      <c r="J21" s="28">
        <f t="shared" si="14"/>
        <v>28</v>
      </c>
      <c r="K21" s="12">
        <f t="shared" si="12"/>
        <v>9</v>
      </c>
    </row>
    <row r="22" spans="1:11" ht="12.75" customHeight="1">
      <c r="A22" s="11">
        <f t="shared" si="13"/>
        <v>26</v>
      </c>
      <c r="B22" s="12">
        <f t="shared" si="8"/>
        <v>8</v>
      </c>
      <c r="C22" s="12"/>
      <c r="D22" s="28">
        <f t="shared" si="15"/>
        <v>35</v>
      </c>
      <c r="E22" s="12">
        <f t="shared" si="9"/>
        <v>8</v>
      </c>
      <c r="F22" s="12"/>
      <c r="G22" s="11">
        <f t="shared" si="16"/>
        <v>23</v>
      </c>
      <c r="H22" s="12">
        <f t="shared" si="11"/>
        <v>8</v>
      </c>
      <c r="I22" s="12"/>
      <c r="J22" s="28">
        <f t="shared" si="14"/>
        <v>25</v>
      </c>
      <c r="K22" s="12">
        <f t="shared" si="12"/>
        <v>8</v>
      </c>
    </row>
    <row r="23" spans="1:11" ht="12.75" customHeight="1">
      <c r="A23" s="11">
        <f t="shared" si="13"/>
        <v>23</v>
      </c>
      <c r="B23" s="12">
        <f t="shared" si="8"/>
        <v>7</v>
      </c>
      <c r="C23" s="12"/>
      <c r="D23" s="28">
        <f t="shared" si="15"/>
        <v>31</v>
      </c>
      <c r="E23" s="12">
        <f t="shared" si="9"/>
        <v>7</v>
      </c>
      <c r="F23" s="12"/>
      <c r="G23" s="11">
        <f t="shared" si="16"/>
        <v>20</v>
      </c>
      <c r="H23" s="12">
        <f t="shared" si="11"/>
        <v>7</v>
      </c>
      <c r="I23" s="12"/>
      <c r="J23" s="28">
        <f t="shared" si="14"/>
        <v>22</v>
      </c>
      <c r="K23" s="12">
        <f t="shared" si="12"/>
        <v>7</v>
      </c>
    </row>
    <row r="24" spans="1:11" ht="12.75" customHeight="1">
      <c r="A24" s="11">
        <f t="shared" si="13"/>
        <v>20</v>
      </c>
      <c r="B24" s="12">
        <f t="shared" si="8"/>
        <v>6</v>
      </c>
      <c r="C24" s="12"/>
      <c r="D24" s="28">
        <f t="shared" si="15"/>
        <v>27</v>
      </c>
      <c r="E24" s="12">
        <f t="shared" si="9"/>
        <v>6</v>
      </c>
      <c r="F24" s="12"/>
      <c r="G24" s="11">
        <f t="shared" si="16"/>
        <v>17</v>
      </c>
      <c r="H24" s="12">
        <f t="shared" si="11"/>
        <v>6</v>
      </c>
      <c r="I24" s="12"/>
      <c r="J24" s="28">
        <f t="shared" si="14"/>
        <v>19</v>
      </c>
      <c r="K24" s="12">
        <f t="shared" si="12"/>
        <v>6</v>
      </c>
    </row>
    <row r="25" spans="1:11" ht="12.75" customHeight="1">
      <c r="A25" s="11">
        <f t="shared" si="13"/>
        <v>17</v>
      </c>
      <c r="B25" s="12">
        <f t="shared" si="8"/>
        <v>5</v>
      </c>
      <c r="C25" s="12"/>
      <c r="D25" s="28">
        <f t="shared" si="15"/>
        <v>23</v>
      </c>
      <c r="E25" s="12">
        <f t="shared" si="9"/>
        <v>5</v>
      </c>
      <c r="F25" s="12"/>
      <c r="G25" s="11">
        <f t="shared" si="16"/>
        <v>14</v>
      </c>
      <c r="H25" s="12">
        <f t="shared" si="11"/>
        <v>5</v>
      </c>
      <c r="I25" s="12"/>
      <c r="J25" s="28">
        <f t="shared" si="14"/>
        <v>16</v>
      </c>
      <c r="K25" s="12">
        <f t="shared" si="12"/>
        <v>5</v>
      </c>
    </row>
    <row r="26" spans="1:11" ht="12.75" customHeight="1">
      <c r="A26" s="11">
        <f t="shared" si="13"/>
        <v>14</v>
      </c>
      <c r="B26" s="12">
        <f t="shared" si="8"/>
        <v>4</v>
      </c>
      <c r="C26" s="12"/>
      <c r="D26" s="28">
        <f t="shared" si="15"/>
        <v>19</v>
      </c>
      <c r="E26" s="12">
        <f t="shared" si="9"/>
        <v>4</v>
      </c>
      <c r="F26" s="12"/>
      <c r="G26" s="11">
        <f t="shared" si="16"/>
        <v>11</v>
      </c>
      <c r="H26" s="12">
        <f t="shared" si="11"/>
        <v>4</v>
      </c>
      <c r="I26" s="12"/>
      <c r="J26" s="28">
        <f t="shared" si="14"/>
        <v>13</v>
      </c>
      <c r="K26" s="12">
        <f t="shared" si="12"/>
        <v>4</v>
      </c>
    </row>
    <row r="27" spans="1:11" ht="12.75" customHeight="1">
      <c r="A27" s="11">
        <f t="shared" si="13"/>
        <v>11</v>
      </c>
      <c r="B27" s="12">
        <f t="shared" si="8"/>
        <v>3</v>
      </c>
      <c r="C27" s="12"/>
      <c r="D27" s="28">
        <f t="shared" si="15"/>
        <v>15</v>
      </c>
      <c r="E27" s="12">
        <f t="shared" si="9"/>
        <v>3</v>
      </c>
      <c r="F27" s="12"/>
      <c r="G27" s="11">
        <f t="shared" si="16"/>
        <v>8</v>
      </c>
      <c r="H27" s="12">
        <f t="shared" si="11"/>
        <v>3</v>
      </c>
      <c r="I27" s="12"/>
      <c r="J27" s="28">
        <f t="shared" si="14"/>
        <v>10</v>
      </c>
      <c r="K27" s="12">
        <f t="shared" si="12"/>
        <v>3</v>
      </c>
    </row>
    <row r="28" spans="1:11" ht="12.75" customHeight="1">
      <c r="A28" s="11">
        <f>A29+3</f>
        <v>8</v>
      </c>
      <c r="B28" s="12">
        <v>2</v>
      </c>
      <c r="C28" s="12"/>
      <c r="D28" s="28">
        <f>D29+4</f>
        <v>11</v>
      </c>
      <c r="E28" s="12">
        <v>2</v>
      </c>
      <c r="F28" s="12"/>
      <c r="G28" s="11">
        <f>G29+3</f>
        <v>5</v>
      </c>
      <c r="H28" s="12">
        <v>2</v>
      </c>
      <c r="I28" s="12"/>
      <c r="J28" s="28">
        <f>J29+3</f>
        <v>7</v>
      </c>
      <c r="K28" s="12">
        <v>2</v>
      </c>
    </row>
    <row r="29" spans="1:11" ht="12.75" customHeight="1">
      <c r="A29" s="11">
        <v>5</v>
      </c>
      <c r="B29" s="12">
        <v>1</v>
      </c>
      <c r="C29" s="12"/>
      <c r="D29" s="28">
        <v>7</v>
      </c>
      <c r="E29" s="12">
        <v>1</v>
      </c>
      <c r="F29" s="12"/>
      <c r="G29" s="11">
        <v>2</v>
      </c>
      <c r="H29" s="12">
        <v>1</v>
      </c>
      <c r="I29" s="12"/>
      <c r="J29" s="28">
        <v>4</v>
      </c>
      <c r="K29" s="12">
        <v>1</v>
      </c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SCM&amp;C&amp;"Arial,tučné"&amp;12Bench a přítah za 2 minuty - chlapci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PavelH</cp:lastModifiedBy>
  <cp:lastPrinted>2023-11-14T00:50:51Z</cp:lastPrinted>
  <dcterms:created xsi:type="dcterms:W3CDTF">2021-09-19T09:30:48Z</dcterms:created>
  <dcterms:modified xsi:type="dcterms:W3CDTF">2023-11-14T19:34:41Z</dcterms:modified>
  <cp:category/>
  <cp:version/>
  <cp:contentType/>
  <cp:contentStatus/>
</cp:coreProperties>
</file>